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24615" windowHeight="11190"/>
  </bookViews>
  <sheets>
    <sheet name="Rekapitulace stavby" sheetId="1" r:id="rId1"/>
    <sheet name="SO 000 - Vedlejší a ostat..." sheetId="2" r:id="rId2"/>
    <sheet name="SO 001 - Příprava území" sheetId="3" r:id="rId3"/>
    <sheet name="SO 101.1 - Rekonstrukce M..." sheetId="4" r:id="rId4"/>
    <sheet name="SO 101.2 - Úprava plochy ..." sheetId="5" r:id="rId5"/>
    <sheet name="SO 182 - DIO" sheetId="6" r:id="rId6"/>
    <sheet name="SO 201 - Rekonstrukce mos..." sheetId="7" r:id="rId7"/>
    <sheet name="SO 202 - Provizorní lávka..." sheetId="8" r:id="rId8"/>
    <sheet name="SO 301 - Dešťová kanalizace" sheetId="9" r:id="rId9"/>
    <sheet name="SO 302 - Přeložka vodovod..." sheetId="10" r:id="rId10"/>
    <sheet name="922-M-K - Zemní a montážn..." sheetId="11" r:id="rId11"/>
    <sheet name="922-M-P - Zemní a montážn..." sheetId="12" r:id="rId12"/>
    <sheet name="922-OST - Ostatní náklady" sheetId="13" r:id="rId13"/>
    <sheet name="922-VN - Připojení do sít..." sheetId="14" r:id="rId14"/>
    <sheet name="922-DEM - Demontážní práce" sheetId="15" r:id="rId15"/>
    <sheet name="932-M - Zemní a montážní ..." sheetId="16" r:id="rId16"/>
    <sheet name="932-OST - Ostatní náklady" sheetId="17" r:id="rId17"/>
    <sheet name="961-M-K - Zemní a montážn..." sheetId="18" r:id="rId18"/>
    <sheet name="961-M- P - Zemní a montáž..." sheetId="19" r:id="rId19"/>
    <sheet name="961-OST - Ostatní náklady" sheetId="20" r:id="rId20"/>
    <sheet name="961-DEM - Demontážní práce" sheetId="21" r:id="rId21"/>
    <sheet name="SO 403 - Přeložka kabelu ..." sheetId="22" r:id="rId22"/>
    <sheet name="SO 404 - Přeložka VO" sheetId="23" r:id="rId23"/>
    <sheet name="SO 406 - Ochránění metali..." sheetId="24" r:id="rId24"/>
    <sheet name="SO 502 - Úprava šachty te..." sheetId="25" r:id="rId25"/>
    <sheet name="SO 801 - Vegetační úpravy" sheetId="26" r:id="rId26"/>
    <sheet name="Pokyny pro vyplnění" sheetId="27" r:id="rId27"/>
  </sheets>
  <definedNames>
    <definedName name="_xlnm._FilterDatabase" localSheetId="14" hidden="1">'922-DEM - Demontážní práce'!$C$89:$K$96</definedName>
    <definedName name="_xlnm._FilterDatabase" localSheetId="10" hidden="1">'922-M-K - Zemní a montážn...'!$C$96:$K$173</definedName>
    <definedName name="_xlnm._FilterDatabase" localSheetId="11" hidden="1">'922-M-P - Zemní a montážn...'!$C$96:$K$181</definedName>
    <definedName name="_xlnm._FilterDatabase" localSheetId="12" hidden="1">'922-OST - Ostatní náklady'!$C$90:$K$106</definedName>
    <definedName name="_xlnm._FilterDatabase" localSheetId="13" hidden="1">'922-VN - Připojení do sít...'!$C$89:$K$94</definedName>
    <definedName name="_xlnm._FilterDatabase" localSheetId="15" hidden="1">'932-M - Zemní a montážní ...'!$C$92:$K$120</definedName>
    <definedName name="_xlnm._FilterDatabase" localSheetId="16" hidden="1">'932-OST - Ostatní náklady'!$C$90:$K$102</definedName>
    <definedName name="_xlnm._FilterDatabase" localSheetId="20" hidden="1">'961-DEM - Demontážní práce'!$C$90:$K$98</definedName>
    <definedName name="_xlnm._FilterDatabase" localSheetId="18" hidden="1">'961-M- P - Zemní a montáž...'!$C$92:$K$138</definedName>
    <definedName name="_xlnm._FilterDatabase" localSheetId="17" hidden="1">'961-M-K - Zemní a montážn...'!$C$92:$K$134</definedName>
    <definedName name="_xlnm._FilterDatabase" localSheetId="19" hidden="1">'961-OST - Ostatní náklady'!$C$90:$K$104</definedName>
    <definedName name="_xlnm._FilterDatabase" localSheetId="1" hidden="1">'SO 000 - Vedlejší a ostat...'!$C$79:$K$114</definedName>
    <definedName name="_xlnm._FilterDatabase" localSheetId="2" hidden="1">'SO 001 - Příprava území'!$C$79:$K$172</definedName>
    <definedName name="_xlnm._FilterDatabase" localSheetId="3" hidden="1">'SO 101.1 - Rekonstrukce M...'!$C$86:$K$527</definedName>
    <definedName name="_xlnm._FilterDatabase" localSheetId="4" hidden="1">'SO 101.2 - Úprava plochy ...'!$C$81:$K$211</definedName>
    <definedName name="_xlnm._FilterDatabase" localSheetId="5" hidden="1">'SO 182 - DIO'!$C$77:$K$83</definedName>
    <definedName name="_xlnm._FilterDatabase" localSheetId="6" hidden="1">'SO 201 - Rekonstrukce mos...'!$C$88:$K$460</definedName>
    <definedName name="_xlnm._FilterDatabase" localSheetId="7" hidden="1">'SO 202 - Provizorní lávka...'!$C$85:$K$265</definedName>
    <definedName name="_xlnm._FilterDatabase" localSheetId="8" hidden="1">'SO 301 - Dešťová kanalizace'!$C$84:$K$526</definedName>
    <definedName name="_xlnm._FilterDatabase" localSheetId="9" hidden="1">'SO 302 - Přeložka vodovod...'!$C$80:$K$423</definedName>
    <definedName name="_xlnm._FilterDatabase" localSheetId="21" hidden="1">'SO 403 - Přeložka kabelu ...'!$C$81:$K$168</definedName>
    <definedName name="_xlnm._FilterDatabase" localSheetId="22" hidden="1">'SO 404 - Přeložka VO'!$C$85:$K$312</definedName>
    <definedName name="_xlnm._FilterDatabase" localSheetId="23" hidden="1">'SO 406 - Ochránění metali...'!$C$79:$K$129</definedName>
    <definedName name="_xlnm._FilterDatabase" localSheetId="24" hidden="1">'SO 502 - Úprava šachty te...'!$C$83:$K$165</definedName>
    <definedName name="_xlnm._FilterDatabase" localSheetId="25" hidden="1">'SO 801 - Vegetační úpravy'!$C$78:$K$192</definedName>
    <definedName name="_xlnm.Print_Titles" localSheetId="14">'922-DEM - Demontážní práce'!$89:$89</definedName>
    <definedName name="_xlnm.Print_Titles" localSheetId="10">'922-M-K - Zemní a montážn...'!$96:$96</definedName>
    <definedName name="_xlnm.Print_Titles" localSheetId="11">'922-M-P - Zemní a montážn...'!$96:$96</definedName>
    <definedName name="_xlnm.Print_Titles" localSheetId="12">'922-OST - Ostatní náklady'!$90:$90</definedName>
    <definedName name="_xlnm.Print_Titles" localSheetId="13">'922-VN - Připojení do sít...'!$89:$89</definedName>
    <definedName name="_xlnm.Print_Titles" localSheetId="15">'932-M - Zemní a montážní ...'!$92:$92</definedName>
    <definedName name="_xlnm.Print_Titles" localSheetId="16">'932-OST - Ostatní náklady'!$90:$90</definedName>
    <definedName name="_xlnm.Print_Titles" localSheetId="20">'961-DEM - Demontážní práce'!$90:$90</definedName>
    <definedName name="_xlnm.Print_Titles" localSheetId="18">'961-M- P - Zemní a montáž...'!$92:$92</definedName>
    <definedName name="_xlnm.Print_Titles" localSheetId="17">'961-M-K - Zemní a montážn...'!$92:$92</definedName>
    <definedName name="_xlnm.Print_Titles" localSheetId="19">'961-OST - Ostatní náklady'!$90:$90</definedName>
    <definedName name="_xlnm.Print_Titles" localSheetId="0">'Rekapitulace stavby'!$49:$49</definedName>
    <definedName name="_xlnm.Print_Titles" localSheetId="1">'SO 000 - Vedlejší a ostat...'!$79:$79</definedName>
    <definedName name="_xlnm.Print_Titles" localSheetId="2">'SO 001 - Příprava území'!$79:$79</definedName>
    <definedName name="_xlnm.Print_Titles" localSheetId="3">'SO 101.1 - Rekonstrukce M...'!$86:$86</definedName>
    <definedName name="_xlnm.Print_Titles" localSheetId="4">'SO 101.2 - Úprava plochy ...'!$81:$81</definedName>
    <definedName name="_xlnm.Print_Titles" localSheetId="5">'SO 182 - DIO'!$77:$77</definedName>
    <definedName name="_xlnm.Print_Titles" localSheetId="6">'SO 201 - Rekonstrukce mos...'!$88:$88</definedName>
    <definedName name="_xlnm.Print_Titles" localSheetId="7">'SO 202 - Provizorní lávka...'!$85:$85</definedName>
    <definedName name="_xlnm.Print_Titles" localSheetId="8">'SO 301 - Dešťová kanalizace'!$84:$84</definedName>
    <definedName name="_xlnm.Print_Titles" localSheetId="9">'SO 302 - Přeložka vodovod...'!$80:$80</definedName>
    <definedName name="_xlnm.Print_Titles" localSheetId="21">'SO 403 - Přeložka kabelu ...'!$81:$81</definedName>
    <definedName name="_xlnm.Print_Titles" localSheetId="22">'SO 404 - Přeložka VO'!$85:$85</definedName>
    <definedName name="_xlnm.Print_Titles" localSheetId="23">'SO 406 - Ochránění metali...'!$79:$79</definedName>
    <definedName name="_xlnm.Print_Titles" localSheetId="24">'SO 502 - Úprava šachty te...'!$83:$83</definedName>
    <definedName name="_xlnm.Print_Titles" localSheetId="25">'SO 801 - Vegetační úpravy'!$78:$78</definedName>
    <definedName name="_xlnm.Print_Area" localSheetId="14">'922-DEM - Demontážní práce'!$C$4:$J$40,'922-DEM - Demontážní práce'!$C$46:$J$67,'922-DEM - Demontážní práce'!$C$73:$K$96</definedName>
    <definedName name="_xlnm.Print_Area" localSheetId="10">'922-M-K - Zemní a montážn...'!$C$4:$J$40,'922-M-K - Zemní a montážn...'!$C$46:$J$74,'922-M-K - Zemní a montážn...'!$C$80:$K$173</definedName>
    <definedName name="_xlnm.Print_Area" localSheetId="11">'922-M-P - Zemní a montážn...'!$C$4:$J$40,'922-M-P - Zemní a montážn...'!$C$46:$J$74,'922-M-P - Zemní a montážn...'!$C$80:$K$181</definedName>
    <definedName name="_xlnm.Print_Area" localSheetId="12">'922-OST - Ostatní náklady'!$C$4:$J$40,'922-OST - Ostatní náklady'!$C$46:$J$68,'922-OST - Ostatní náklady'!$C$74:$K$106</definedName>
    <definedName name="_xlnm.Print_Area" localSheetId="13">'922-VN - Připojení do sít...'!$C$4:$J$40,'922-VN - Připojení do sít...'!$C$46:$J$67,'922-VN - Připojení do sít...'!$C$73:$K$94</definedName>
    <definedName name="_xlnm.Print_Area" localSheetId="15">'932-M - Zemní a montážní ...'!$C$4:$J$40,'932-M - Zemní a montážní ...'!$C$46:$J$70,'932-M - Zemní a montážní ...'!$C$76:$K$120</definedName>
    <definedName name="_xlnm.Print_Area" localSheetId="16">'932-OST - Ostatní náklady'!$C$4:$J$40,'932-OST - Ostatní náklady'!$C$46:$J$68,'932-OST - Ostatní náklady'!$C$74:$K$102</definedName>
    <definedName name="_xlnm.Print_Area" localSheetId="20">'961-DEM - Demontážní práce'!$C$4:$J$40,'961-DEM - Demontážní práce'!$C$46:$J$68,'961-DEM - Demontážní práce'!$C$74:$K$98</definedName>
    <definedName name="_xlnm.Print_Area" localSheetId="18">'961-M- P - Zemní a montáž...'!$C$4:$J$40,'961-M- P - Zemní a montáž...'!$C$46:$J$70,'961-M- P - Zemní a montáž...'!$C$76:$K$138</definedName>
    <definedName name="_xlnm.Print_Area" localSheetId="17">'961-M-K - Zemní a montážn...'!$C$4:$J$40,'961-M-K - Zemní a montážn...'!$C$46:$J$70,'961-M-K - Zemní a montážn...'!$C$76:$K$134</definedName>
    <definedName name="_xlnm.Print_Area" localSheetId="19">'961-OST - Ostatní náklady'!$C$4:$J$40,'961-OST - Ostatní náklady'!$C$46:$J$68,'961-OST - Ostatní náklady'!$C$74:$K$104</definedName>
    <definedName name="_xlnm.Print_Area" localSheetId="2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stavby'!$C$39:$AQ$81</definedName>
    <definedName name="_xlnm.Print_Area" localSheetId="1">'SO 000 - Vedlejší a ostat...'!$C$4:$J$36,'SO 000 - Vedlejší a ostat...'!$C$42:$J$61,'SO 000 - Vedlejší a ostat...'!$C$67:$K$114</definedName>
    <definedName name="_xlnm.Print_Area" localSheetId="2">'SO 001 - Příprava území'!$C$4:$J$36,'SO 001 - Příprava území'!$C$42:$J$61,'SO 001 - Příprava území'!$C$67:$K$172</definedName>
    <definedName name="_xlnm.Print_Area" localSheetId="3">'SO 101.1 - Rekonstrukce M...'!$C$4:$J$36,'SO 101.1 - Rekonstrukce M...'!$C$42:$J$68,'SO 101.1 - Rekonstrukce M...'!$C$74:$K$527</definedName>
    <definedName name="_xlnm.Print_Area" localSheetId="4">'SO 101.2 - Úprava plochy ...'!$C$4:$J$36,'SO 101.2 - Úprava plochy ...'!$C$42:$J$63,'SO 101.2 - Úprava plochy ...'!$C$69:$K$211</definedName>
    <definedName name="_xlnm.Print_Area" localSheetId="5">'SO 182 - DIO'!$C$4:$J$36,'SO 182 - DIO'!$C$42:$J$59,'SO 182 - DIO'!$C$65:$K$83</definedName>
    <definedName name="_xlnm.Print_Area" localSheetId="6">'SO 201 - Rekonstrukce mos...'!$C$4:$J$36,'SO 201 - Rekonstrukce mos...'!$C$42:$J$70,'SO 201 - Rekonstrukce mos...'!$C$76:$K$460</definedName>
    <definedName name="_xlnm.Print_Area" localSheetId="7">'SO 202 - Provizorní lávka...'!$C$4:$J$36,'SO 202 - Provizorní lávka...'!$C$42:$J$67,'SO 202 - Provizorní lávka...'!$C$73:$K$265</definedName>
    <definedName name="_xlnm.Print_Area" localSheetId="8">'SO 301 - Dešťová kanalizace'!$C$4:$J$36,'SO 301 - Dešťová kanalizace'!$C$42:$J$66,'SO 301 - Dešťová kanalizace'!$C$72:$K$526</definedName>
    <definedName name="_xlnm.Print_Area" localSheetId="9">'SO 302 - Přeložka vodovod...'!$C$4:$J$36,'SO 302 - Přeložka vodovod...'!$C$42:$J$62,'SO 302 - Přeložka vodovod...'!$C$68:$K$423</definedName>
    <definedName name="_xlnm.Print_Area" localSheetId="21">'SO 403 - Přeložka kabelu ...'!$C$4:$J$36,'SO 403 - Přeložka kabelu ...'!$C$42:$J$63,'SO 403 - Přeložka kabelu ...'!$C$69:$K$168</definedName>
    <definedName name="_xlnm.Print_Area" localSheetId="22">'SO 404 - Přeložka VO'!$C$4:$J$36,'SO 404 - Přeložka VO'!$C$42:$J$67,'SO 404 - Přeložka VO'!$C$73:$K$312</definedName>
    <definedName name="_xlnm.Print_Area" localSheetId="23">'SO 406 - Ochránění metali...'!$C$4:$J$36,'SO 406 - Ochránění metali...'!$C$42:$J$61,'SO 406 - Ochránění metali...'!$C$67:$K$129</definedName>
    <definedName name="_xlnm.Print_Area" localSheetId="24">'SO 502 - Úprava šachty te...'!$C$4:$J$36,'SO 502 - Úprava šachty te...'!$C$42:$J$65,'SO 502 - Úprava šachty te...'!$C$71:$K$165</definedName>
    <definedName name="_xlnm.Print_Area" localSheetId="25">'SO 801 - Vegetační úpravy'!$C$4:$J$36,'SO 801 - Vegetační úpravy'!$C$42:$J$60,'SO 801 - Vegetační úpravy'!$C$66:$K$192</definedName>
  </definedNames>
  <calcPr calcId="145621"/>
</workbook>
</file>

<file path=xl/calcChain.xml><?xml version="1.0" encoding="utf-8"?>
<calcChain xmlns="http://schemas.openxmlformats.org/spreadsheetml/2006/main">
  <c r="AY80" i="1" l="1"/>
  <c r="AX80" i="1"/>
  <c r="BI191" i="26"/>
  <c r="BH191" i="26"/>
  <c r="BG191" i="26"/>
  <c r="BF191" i="26"/>
  <c r="T191" i="26"/>
  <c r="T190" i="26" s="1"/>
  <c r="R191" i="26"/>
  <c r="R190" i="26"/>
  <c r="P191" i="26"/>
  <c r="P190" i="26" s="1"/>
  <c r="BK191" i="26"/>
  <c r="BK190" i="26" s="1"/>
  <c r="J190" i="26" s="1"/>
  <c r="J59" i="26" s="1"/>
  <c r="J191" i="26"/>
  <c r="BE191" i="26"/>
  <c r="BI187" i="26"/>
  <c r="BH187" i="26"/>
  <c r="BG187" i="26"/>
  <c r="BF187" i="26"/>
  <c r="T187" i="26"/>
  <c r="R187" i="26"/>
  <c r="P187" i="26"/>
  <c r="BK187" i="26"/>
  <c r="J187" i="26"/>
  <c r="BE187" i="26" s="1"/>
  <c r="BI181" i="26"/>
  <c r="BH181" i="26"/>
  <c r="BG181" i="26"/>
  <c r="BF181" i="26"/>
  <c r="T181" i="26"/>
  <c r="R181" i="26"/>
  <c r="P181" i="26"/>
  <c r="BK181" i="26"/>
  <c r="J181" i="26"/>
  <c r="BE181" i="26" s="1"/>
  <c r="BI178" i="26"/>
  <c r="BH178" i="26"/>
  <c r="BG178" i="26"/>
  <c r="BF178" i="26"/>
  <c r="T178" i="26"/>
  <c r="R178" i="26"/>
  <c r="P178" i="26"/>
  <c r="BK178" i="26"/>
  <c r="J178" i="26"/>
  <c r="BE178" i="26" s="1"/>
  <c r="BI173" i="26"/>
  <c r="BH173" i="26"/>
  <c r="BG173" i="26"/>
  <c r="BF173" i="26"/>
  <c r="T173" i="26"/>
  <c r="R173" i="26"/>
  <c r="P173" i="26"/>
  <c r="BK173" i="26"/>
  <c r="J173" i="26"/>
  <c r="BE173" i="26" s="1"/>
  <c r="BI168" i="26"/>
  <c r="BH168" i="26"/>
  <c r="BG168" i="26"/>
  <c r="BF168" i="26"/>
  <c r="T168" i="26"/>
  <c r="R168" i="26"/>
  <c r="P168" i="26"/>
  <c r="BK168" i="26"/>
  <c r="J168" i="26"/>
  <c r="BE168" i="26" s="1"/>
  <c r="BI163" i="26"/>
  <c r="BH163" i="26"/>
  <c r="BG163" i="26"/>
  <c r="BF163" i="26"/>
  <c r="T163" i="26"/>
  <c r="R163" i="26"/>
  <c r="P163" i="26"/>
  <c r="BK163" i="26"/>
  <c r="J163" i="26"/>
  <c r="BE163" i="26" s="1"/>
  <c r="BI158" i="26"/>
  <c r="BH158" i="26"/>
  <c r="BG158" i="26"/>
  <c r="BF158" i="26"/>
  <c r="T158" i="26"/>
  <c r="R158" i="26"/>
  <c r="P158" i="26"/>
  <c r="BK158" i="26"/>
  <c r="J158" i="26"/>
  <c r="BE158" i="26" s="1"/>
  <c r="BI153" i="26"/>
  <c r="BH153" i="26"/>
  <c r="BG153" i="26"/>
  <c r="BF153" i="26"/>
  <c r="T153" i="26"/>
  <c r="R153" i="26"/>
  <c r="P153" i="26"/>
  <c r="BK153" i="26"/>
  <c r="J153" i="26"/>
  <c r="BE153" i="26"/>
  <c r="BI148" i="26"/>
  <c r="BH148" i="26"/>
  <c r="BG148" i="26"/>
  <c r="BF148" i="26"/>
  <c r="T148" i="26"/>
  <c r="R148" i="26"/>
  <c r="P148" i="26"/>
  <c r="BK148" i="26"/>
  <c r="J148" i="26"/>
  <c r="BE148" i="26" s="1"/>
  <c r="BI145" i="26"/>
  <c r="BH145" i="26"/>
  <c r="BG145" i="26"/>
  <c r="BF145" i="26"/>
  <c r="T145" i="26"/>
  <c r="R145" i="26"/>
  <c r="P145" i="26"/>
  <c r="BK145" i="26"/>
  <c r="J145" i="26"/>
  <c r="BE145" i="26"/>
  <c r="BI142" i="26"/>
  <c r="BH142" i="26"/>
  <c r="BG142" i="26"/>
  <c r="BF142" i="26"/>
  <c r="T142" i="26"/>
  <c r="R142" i="26"/>
  <c r="P142" i="26"/>
  <c r="BK142" i="26"/>
  <c r="J142" i="26"/>
  <c r="BE142" i="26" s="1"/>
  <c r="BI139" i="26"/>
  <c r="BH139" i="26"/>
  <c r="BG139" i="26"/>
  <c r="BF139" i="26"/>
  <c r="T139" i="26"/>
  <c r="R139" i="26"/>
  <c r="P139" i="26"/>
  <c r="BK139" i="26"/>
  <c r="J139" i="26"/>
  <c r="BE139" i="26"/>
  <c r="BI137" i="26"/>
  <c r="BH137" i="26"/>
  <c r="BG137" i="26"/>
  <c r="BF137" i="26"/>
  <c r="T137" i="26"/>
  <c r="R137" i="26"/>
  <c r="P137" i="26"/>
  <c r="BK137" i="26"/>
  <c r="J137" i="26"/>
  <c r="BE137" i="26" s="1"/>
  <c r="BI134" i="26"/>
  <c r="BH134" i="26"/>
  <c r="BG134" i="26"/>
  <c r="BF134" i="26"/>
  <c r="T134" i="26"/>
  <c r="R134" i="26"/>
  <c r="P134" i="26"/>
  <c r="BK134" i="26"/>
  <c r="J134" i="26"/>
  <c r="BE134" i="26"/>
  <c r="BI131" i="26"/>
  <c r="BH131" i="26"/>
  <c r="BG131" i="26"/>
  <c r="BF131" i="26"/>
  <c r="T131" i="26"/>
  <c r="R131" i="26"/>
  <c r="P131" i="26"/>
  <c r="BK131" i="26"/>
  <c r="J131" i="26"/>
  <c r="BE131" i="26" s="1"/>
  <c r="BI128" i="26"/>
  <c r="BH128" i="26"/>
  <c r="BG128" i="26"/>
  <c r="BF128" i="26"/>
  <c r="T128" i="26"/>
  <c r="R128" i="26"/>
  <c r="P128" i="26"/>
  <c r="BK128" i="26"/>
  <c r="J128" i="26"/>
  <c r="BE128" i="26"/>
  <c r="BI125" i="26"/>
  <c r="BH125" i="26"/>
  <c r="BG125" i="26"/>
  <c r="BF125" i="26"/>
  <c r="T125" i="26"/>
  <c r="R125" i="26"/>
  <c r="P125" i="26"/>
  <c r="BK125" i="26"/>
  <c r="J125" i="26"/>
  <c r="BE125" i="26" s="1"/>
  <c r="BI122" i="26"/>
  <c r="BH122" i="26"/>
  <c r="BG122" i="26"/>
  <c r="BF122" i="26"/>
  <c r="T122" i="26"/>
  <c r="R122" i="26"/>
  <c r="P122" i="26"/>
  <c r="BK122" i="26"/>
  <c r="J122" i="26"/>
  <c r="BE122" i="26"/>
  <c r="BI120" i="26"/>
  <c r="BH120" i="26"/>
  <c r="BG120" i="26"/>
  <c r="BF120" i="26"/>
  <c r="T120" i="26"/>
  <c r="R120" i="26"/>
  <c r="P120" i="26"/>
  <c r="BK120" i="26"/>
  <c r="J120" i="26"/>
  <c r="BE120" i="26" s="1"/>
  <c r="BI118" i="26"/>
  <c r="BH118" i="26"/>
  <c r="BG118" i="26"/>
  <c r="BF118" i="26"/>
  <c r="T118" i="26"/>
  <c r="R118" i="26"/>
  <c r="P118" i="26"/>
  <c r="BK118" i="26"/>
  <c r="J118" i="26"/>
  <c r="BE118" i="26"/>
  <c r="BI113" i="26"/>
  <c r="BH113" i="26"/>
  <c r="BG113" i="26"/>
  <c r="BF113" i="26"/>
  <c r="T113" i="26"/>
  <c r="R113" i="26"/>
  <c r="P113" i="26"/>
  <c r="BK113" i="26"/>
  <c r="J113" i="26"/>
  <c r="BE113" i="26" s="1"/>
  <c r="BI109" i="26"/>
  <c r="BH109" i="26"/>
  <c r="BG109" i="26"/>
  <c r="BF109" i="26"/>
  <c r="T109" i="26"/>
  <c r="R109" i="26"/>
  <c r="P109" i="26"/>
  <c r="BK109" i="26"/>
  <c r="J109" i="26"/>
  <c r="BE109" i="26"/>
  <c r="BI106" i="26"/>
  <c r="BH106" i="26"/>
  <c r="BG106" i="26"/>
  <c r="BF106" i="26"/>
  <c r="T106" i="26"/>
  <c r="R106" i="26"/>
  <c r="P106" i="26"/>
  <c r="BK106" i="26"/>
  <c r="J106" i="26"/>
  <c r="BE106" i="26" s="1"/>
  <c r="BI102" i="26"/>
  <c r="BH102" i="26"/>
  <c r="BG102" i="26"/>
  <c r="BF102" i="26"/>
  <c r="T102" i="26"/>
  <c r="R102" i="26"/>
  <c r="P102" i="26"/>
  <c r="BK102" i="26"/>
  <c r="J102" i="26"/>
  <c r="BE102" i="26"/>
  <c r="BI99" i="26"/>
  <c r="BH99" i="26"/>
  <c r="BG99" i="26"/>
  <c r="BF99" i="26"/>
  <c r="T99" i="26"/>
  <c r="R99" i="26"/>
  <c r="P99" i="26"/>
  <c r="BK99" i="26"/>
  <c r="J99" i="26"/>
  <c r="BE99" i="26" s="1"/>
  <c r="BI96" i="26"/>
  <c r="BH96" i="26"/>
  <c r="BG96" i="26"/>
  <c r="BF96" i="26"/>
  <c r="T96" i="26"/>
  <c r="R96" i="26"/>
  <c r="P96" i="26"/>
  <c r="BK96" i="26"/>
  <c r="J96" i="26"/>
  <c r="BE96" i="26"/>
  <c r="BI93" i="26"/>
  <c r="BH93" i="26"/>
  <c r="BG93" i="26"/>
  <c r="BF93" i="26"/>
  <c r="T93" i="26"/>
  <c r="R93" i="26"/>
  <c r="P93" i="26"/>
  <c r="BK93" i="26"/>
  <c r="J93" i="26"/>
  <c r="BE93" i="26" s="1"/>
  <c r="BI91" i="26"/>
  <c r="BH91" i="26"/>
  <c r="BG91" i="26"/>
  <c r="BF91" i="26"/>
  <c r="T91" i="26"/>
  <c r="R91" i="26"/>
  <c r="P91" i="26"/>
  <c r="BK91" i="26"/>
  <c r="J91" i="26"/>
  <c r="BE91" i="26"/>
  <c r="BI88" i="26"/>
  <c r="BH88" i="26"/>
  <c r="BG88" i="26"/>
  <c r="BF88" i="26"/>
  <c r="T88" i="26"/>
  <c r="R88" i="26"/>
  <c r="P88" i="26"/>
  <c r="BK88" i="26"/>
  <c r="J88" i="26"/>
  <c r="BE88" i="26" s="1"/>
  <c r="BI85" i="26"/>
  <c r="BH85" i="26"/>
  <c r="BG85" i="26"/>
  <c r="BF85" i="26"/>
  <c r="T85" i="26"/>
  <c r="R85" i="26"/>
  <c r="P85" i="26"/>
  <c r="BK85" i="26"/>
  <c r="J85" i="26"/>
  <c r="BE85" i="26"/>
  <c r="BI82" i="26"/>
  <c r="BH82" i="26"/>
  <c r="F33" i="26"/>
  <c r="BC80" i="1" s="1"/>
  <c r="BG82" i="26"/>
  <c r="BF82" i="26"/>
  <c r="J31" i="26" s="1"/>
  <c r="AW80" i="1" s="1"/>
  <c r="F31" i="26"/>
  <c r="BA80" i="1" s="1"/>
  <c r="T82" i="26"/>
  <c r="R82" i="26"/>
  <c r="R81" i="26" s="1"/>
  <c r="R80" i="26"/>
  <c r="R79" i="26" s="1"/>
  <c r="P82" i="26"/>
  <c r="BK82" i="26"/>
  <c r="BK81" i="26"/>
  <c r="J82" i="26"/>
  <c r="BE82" i="26"/>
  <c r="J75" i="26"/>
  <c r="F75" i="26"/>
  <c r="F73" i="26"/>
  <c r="E71" i="26"/>
  <c r="J51" i="26"/>
  <c r="F51" i="26"/>
  <c r="F49" i="26"/>
  <c r="E47" i="26"/>
  <c r="J18" i="26"/>
  <c r="E18" i="26"/>
  <c r="F52" i="26" s="1"/>
  <c r="F76" i="26"/>
  <c r="J17" i="26"/>
  <c r="J12" i="26"/>
  <c r="J49" i="26" s="1"/>
  <c r="J73" i="26"/>
  <c r="E7" i="26"/>
  <c r="E69" i="26" s="1"/>
  <c r="E45" i="26"/>
  <c r="AY79" i="1"/>
  <c r="AX79" i="1"/>
  <c r="BI164" i="25"/>
  <c r="BH164" i="25"/>
  <c r="BG164" i="25"/>
  <c r="BF164" i="25"/>
  <c r="T164" i="25"/>
  <c r="R164" i="25"/>
  <c r="P164" i="25"/>
  <c r="BK164" i="25"/>
  <c r="J164" i="25"/>
  <c r="BE164" i="25"/>
  <c r="BI161" i="25"/>
  <c r="BH161" i="25"/>
  <c r="BG161" i="25"/>
  <c r="BF161" i="25"/>
  <c r="T161" i="25"/>
  <c r="R161" i="25"/>
  <c r="P161" i="25"/>
  <c r="BK161" i="25"/>
  <c r="J161" i="25"/>
  <c r="BE161" i="25"/>
  <c r="BI158" i="25"/>
  <c r="BH158" i="25"/>
  <c r="BG158" i="25"/>
  <c r="BF158" i="25"/>
  <c r="T158" i="25"/>
  <c r="R158" i="25"/>
  <c r="P158" i="25"/>
  <c r="BK158" i="25"/>
  <c r="J158" i="25"/>
  <c r="BE158" i="25"/>
  <c r="BI155" i="25"/>
  <c r="BH155" i="25"/>
  <c r="BG155" i="25"/>
  <c r="BF155" i="25"/>
  <c r="T155" i="25"/>
  <c r="R155" i="25"/>
  <c r="P155" i="25"/>
  <c r="BK155" i="25"/>
  <c r="J155" i="25"/>
  <c r="BE155" i="25"/>
  <c r="BI152" i="25"/>
  <c r="BH152" i="25"/>
  <c r="BG152" i="25"/>
  <c r="BF152" i="25"/>
  <c r="T152" i="25"/>
  <c r="T151" i="25"/>
  <c r="T150" i="25" s="1"/>
  <c r="R152" i="25"/>
  <c r="R151" i="25" s="1"/>
  <c r="R150" i="25"/>
  <c r="P152" i="25"/>
  <c r="P151" i="25"/>
  <c r="P150" i="25" s="1"/>
  <c r="BK152" i="25"/>
  <c r="BK151" i="25" s="1"/>
  <c r="J152" i="25"/>
  <c r="BE152" i="25"/>
  <c r="BI148" i="25"/>
  <c r="BH148" i="25"/>
  <c r="BG148" i="25"/>
  <c r="BF148" i="25"/>
  <c r="T148" i="25"/>
  <c r="T147" i="25"/>
  <c r="R148" i="25"/>
  <c r="R147" i="25"/>
  <c r="P148" i="25"/>
  <c r="P147" i="25"/>
  <c r="BK148" i="25"/>
  <c r="BK147" i="25"/>
  <c r="J147" i="25" s="1"/>
  <c r="J62" i="25" s="1"/>
  <c r="J148" i="25"/>
  <c r="BE148" i="25" s="1"/>
  <c r="BI144" i="25"/>
  <c r="BH144" i="25"/>
  <c r="BG144" i="25"/>
  <c r="BF144" i="25"/>
  <c r="T144" i="25"/>
  <c r="R144" i="25"/>
  <c r="P144" i="25"/>
  <c r="BK144" i="25"/>
  <c r="J144" i="25"/>
  <c r="BE144" i="25"/>
  <c r="BI139" i="25"/>
  <c r="BH139" i="25"/>
  <c r="BG139" i="25"/>
  <c r="BF139" i="25"/>
  <c r="T139" i="25"/>
  <c r="R139" i="25"/>
  <c r="R130" i="25" s="1"/>
  <c r="P139" i="25"/>
  <c r="BK139" i="25"/>
  <c r="J139" i="25"/>
  <c r="BE139" i="25"/>
  <c r="BI136" i="25"/>
  <c r="BH136" i="25"/>
  <c r="BG136" i="25"/>
  <c r="BF136" i="25"/>
  <c r="T136" i="25"/>
  <c r="R136" i="25"/>
  <c r="P136" i="25"/>
  <c r="BK136" i="25"/>
  <c r="BK130" i="25" s="1"/>
  <c r="J130" i="25" s="1"/>
  <c r="J61" i="25" s="1"/>
  <c r="J136" i="25"/>
  <c r="BE136" i="25"/>
  <c r="BI131" i="25"/>
  <c r="BH131" i="25"/>
  <c r="BG131" i="25"/>
  <c r="BF131" i="25"/>
  <c r="T131" i="25"/>
  <c r="T130" i="25"/>
  <c r="R131" i="25"/>
  <c r="P131" i="25"/>
  <c r="P130" i="25"/>
  <c r="BK131" i="25"/>
  <c r="J131" i="25"/>
  <c r="BE131" i="25" s="1"/>
  <c r="BI127" i="25"/>
  <c r="BH127" i="25"/>
  <c r="BG127" i="25"/>
  <c r="BF127" i="25"/>
  <c r="T127" i="25"/>
  <c r="R127" i="25"/>
  <c r="P127" i="25"/>
  <c r="BK127" i="25"/>
  <c r="J127" i="25"/>
  <c r="BE127" i="25"/>
  <c r="BI124" i="25"/>
  <c r="BH124" i="25"/>
  <c r="BG124" i="25"/>
  <c r="BF124" i="25"/>
  <c r="T124" i="25"/>
  <c r="R124" i="25"/>
  <c r="P124" i="25"/>
  <c r="BK124" i="25"/>
  <c r="J124" i="25"/>
  <c r="BE124" i="25"/>
  <c r="BI121" i="25"/>
  <c r="BH121" i="25"/>
  <c r="BG121" i="25"/>
  <c r="BF121" i="25"/>
  <c r="T121" i="25"/>
  <c r="R121" i="25"/>
  <c r="P121" i="25"/>
  <c r="BK121" i="25"/>
  <c r="J121" i="25"/>
  <c r="BE121" i="25"/>
  <c r="BI118" i="25"/>
  <c r="BH118" i="25"/>
  <c r="BG118" i="25"/>
  <c r="BF118" i="25"/>
  <c r="T118" i="25"/>
  <c r="R118" i="25"/>
  <c r="P118" i="25"/>
  <c r="BK118" i="25"/>
  <c r="J118" i="25"/>
  <c r="BE118" i="25"/>
  <c r="BI114" i="25"/>
  <c r="BH114" i="25"/>
  <c r="BG114" i="25"/>
  <c r="BF114" i="25"/>
  <c r="T114" i="25"/>
  <c r="R114" i="25"/>
  <c r="R108" i="25" s="1"/>
  <c r="P114" i="25"/>
  <c r="BK114" i="25"/>
  <c r="J114" i="25"/>
  <c r="BE114" i="25"/>
  <c r="BI112" i="25"/>
  <c r="BH112" i="25"/>
  <c r="BG112" i="25"/>
  <c r="BF112" i="25"/>
  <c r="T112" i="25"/>
  <c r="R112" i="25"/>
  <c r="P112" i="25"/>
  <c r="BK112" i="25"/>
  <c r="BK108" i="25" s="1"/>
  <c r="J108" i="25" s="1"/>
  <c r="J60" i="25" s="1"/>
  <c r="J112" i="25"/>
  <c r="BE112" i="25"/>
  <c r="BI109" i="25"/>
  <c r="BH109" i="25"/>
  <c r="BG109" i="25"/>
  <c r="BF109" i="25"/>
  <c r="T109" i="25"/>
  <c r="T108" i="25"/>
  <c r="R109" i="25"/>
  <c r="P109" i="25"/>
  <c r="P108" i="25"/>
  <c r="BK109" i="25"/>
  <c r="J109" i="25"/>
  <c r="BE109" i="25" s="1"/>
  <c r="BI105" i="25"/>
  <c r="BH105" i="25"/>
  <c r="BG105" i="25"/>
  <c r="BF105" i="25"/>
  <c r="T105" i="25"/>
  <c r="R105" i="25"/>
  <c r="P105" i="25"/>
  <c r="BK105" i="25"/>
  <c r="J105" i="25"/>
  <c r="BE105" i="25"/>
  <c r="BI102" i="25"/>
  <c r="BH102" i="25"/>
  <c r="BG102" i="25"/>
  <c r="BF102" i="25"/>
  <c r="T102" i="25"/>
  <c r="R102" i="25"/>
  <c r="P102" i="25"/>
  <c r="BK102" i="25"/>
  <c r="J102" i="25"/>
  <c r="BE102" i="25"/>
  <c r="BI99" i="25"/>
  <c r="BH99" i="25"/>
  <c r="BG99" i="25"/>
  <c r="BF99" i="25"/>
  <c r="T99" i="25"/>
  <c r="R99" i="25"/>
  <c r="P99" i="25"/>
  <c r="BK99" i="25"/>
  <c r="J99" i="25"/>
  <c r="BE99" i="25"/>
  <c r="BI96" i="25"/>
  <c r="BH96" i="25"/>
  <c r="BG96" i="25"/>
  <c r="BF96" i="25"/>
  <c r="T96" i="25"/>
  <c r="T95" i="25"/>
  <c r="R96" i="25"/>
  <c r="R95" i="25"/>
  <c r="P96" i="25"/>
  <c r="P95" i="25"/>
  <c r="BK96" i="25"/>
  <c r="BK95" i="25"/>
  <c r="J95" i="25" s="1"/>
  <c r="J59" i="25" s="1"/>
  <c r="J96" i="25"/>
  <c r="BE96" i="25" s="1"/>
  <c r="BI92" i="25"/>
  <c r="BH92" i="25"/>
  <c r="BG92" i="25"/>
  <c r="BF92" i="25"/>
  <c r="T92" i="25"/>
  <c r="R92" i="25"/>
  <c r="P92" i="25"/>
  <c r="BK92" i="25"/>
  <c r="J92" i="25"/>
  <c r="BE92" i="25"/>
  <c r="BI89" i="25"/>
  <c r="BH89" i="25"/>
  <c r="BG89" i="25"/>
  <c r="BF89" i="25"/>
  <c r="T89" i="25"/>
  <c r="R89" i="25"/>
  <c r="P89" i="25"/>
  <c r="BK89" i="25"/>
  <c r="J89" i="25"/>
  <c r="BE89" i="25"/>
  <c r="BI87" i="25"/>
  <c r="F34" i="25"/>
  <c r="BD79" i="1" s="1"/>
  <c r="BH87" i="25"/>
  <c r="BG87" i="25"/>
  <c r="F32" i="25"/>
  <c r="BB79" i="1" s="1"/>
  <c r="BF87" i="25"/>
  <c r="T87" i="25"/>
  <c r="T86" i="25"/>
  <c r="R87" i="25"/>
  <c r="R86" i="25"/>
  <c r="P87" i="25"/>
  <c r="P86" i="25"/>
  <c r="BK87" i="25"/>
  <c r="BK86" i="25" s="1"/>
  <c r="J87" i="25"/>
  <c r="BE87" i="25" s="1"/>
  <c r="J80" i="25"/>
  <c r="F80" i="25"/>
  <c r="F78" i="25"/>
  <c r="E76" i="25"/>
  <c r="J51" i="25"/>
  <c r="F51" i="25"/>
  <c r="F49" i="25"/>
  <c r="E47" i="25"/>
  <c r="J18" i="25"/>
  <c r="E18" i="25"/>
  <c r="J17" i="25"/>
  <c r="J12" i="25"/>
  <c r="E7" i="25"/>
  <c r="E45" i="25" s="1"/>
  <c r="E74" i="25"/>
  <c r="AY78" i="1"/>
  <c r="AX78" i="1"/>
  <c r="BI128" i="24"/>
  <c r="BH128" i="24"/>
  <c r="BG128" i="24"/>
  <c r="BF128" i="24"/>
  <c r="T128" i="24"/>
  <c r="T125" i="24" s="1"/>
  <c r="R128" i="24"/>
  <c r="P128" i="24"/>
  <c r="BK128" i="24"/>
  <c r="J128" i="24"/>
  <c r="BE128" i="24" s="1"/>
  <c r="BI126" i="24"/>
  <c r="BH126" i="24"/>
  <c r="BG126" i="24"/>
  <c r="BF126" i="24"/>
  <c r="T126" i="24"/>
  <c r="R126" i="24"/>
  <c r="R125" i="24" s="1"/>
  <c r="P126" i="24"/>
  <c r="P125" i="24"/>
  <c r="BK126" i="24"/>
  <c r="BK125" i="24" s="1"/>
  <c r="J125" i="24" s="1"/>
  <c r="J60" i="24" s="1"/>
  <c r="J126" i="24"/>
  <c r="BE126" i="24"/>
  <c r="BI121" i="24"/>
  <c r="BH121" i="24"/>
  <c r="BG121" i="24"/>
  <c r="BF121" i="24"/>
  <c r="T121" i="24"/>
  <c r="R121" i="24"/>
  <c r="P121" i="24"/>
  <c r="BK121" i="24"/>
  <c r="J121" i="24"/>
  <c r="BE121" i="24"/>
  <c r="BI119" i="24"/>
  <c r="BH119" i="24"/>
  <c r="BG119" i="24"/>
  <c r="BF119" i="24"/>
  <c r="T119" i="24"/>
  <c r="R119" i="24"/>
  <c r="P119" i="24"/>
  <c r="BK119" i="24"/>
  <c r="J119" i="24"/>
  <c r="BE119" i="24" s="1"/>
  <c r="BI115" i="24"/>
  <c r="BH115" i="24"/>
  <c r="BG115" i="24"/>
  <c r="BF115" i="24"/>
  <c r="T115" i="24"/>
  <c r="R115" i="24"/>
  <c r="P115" i="24"/>
  <c r="BK115" i="24"/>
  <c r="J115" i="24"/>
  <c r="BE115" i="24"/>
  <c r="BI111" i="24"/>
  <c r="BH111" i="24"/>
  <c r="BG111" i="24"/>
  <c r="BF111" i="24"/>
  <c r="T111" i="24"/>
  <c r="R111" i="24"/>
  <c r="P111" i="24"/>
  <c r="BK111" i="24"/>
  <c r="J111" i="24"/>
  <c r="BE111" i="24" s="1"/>
  <c r="BI106" i="24"/>
  <c r="BH106" i="24"/>
  <c r="BG106" i="24"/>
  <c r="BF106" i="24"/>
  <c r="T106" i="24"/>
  <c r="R106" i="24"/>
  <c r="P106" i="24"/>
  <c r="BK106" i="24"/>
  <c r="J106" i="24"/>
  <c r="BE106" i="24"/>
  <c r="BI102" i="24"/>
  <c r="BH102" i="24"/>
  <c r="BG102" i="24"/>
  <c r="BF102" i="24"/>
  <c r="T102" i="24"/>
  <c r="R102" i="24"/>
  <c r="P102" i="24"/>
  <c r="BK102" i="24"/>
  <c r="J102" i="24"/>
  <c r="BE102" i="24" s="1"/>
  <c r="BI98" i="24"/>
  <c r="BH98" i="24"/>
  <c r="BG98" i="24"/>
  <c r="BF98" i="24"/>
  <c r="T98" i="24"/>
  <c r="R98" i="24"/>
  <c r="P98" i="24"/>
  <c r="BK98" i="24"/>
  <c r="J98" i="24"/>
  <c r="BE98" i="24"/>
  <c r="BI94" i="24"/>
  <c r="BH94" i="24"/>
  <c r="BG94" i="24"/>
  <c r="BF94" i="24"/>
  <c r="T94" i="24"/>
  <c r="T93" i="24" s="1"/>
  <c r="R94" i="24"/>
  <c r="R93" i="24"/>
  <c r="P94" i="24"/>
  <c r="BK94" i="24"/>
  <c r="BK93" i="24"/>
  <c r="J93" i="24"/>
  <c r="J59" i="24" s="1"/>
  <c r="J94" i="24"/>
  <c r="BE94" i="24"/>
  <c r="BI91" i="24"/>
  <c r="BH91" i="24"/>
  <c r="BG91" i="24"/>
  <c r="BF91" i="24"/>
  <c r="T91" i="24"/>
  <c r="T82" i="24" s="1"/>
  <c r="R91" i="24"/>
  <c r="P91" i="24"/>
  <c r="BK91" i="24"/>
  <c r="J91" i="24"/>
  <c r="BE91" i="24" s="1"/>
  <c r="BI89" i="24"/>
  <c r="BH89" i="24"/>
  <c r="BG89" i="24"/>
  <c r="F32" i="24" s="1"/>
  <c r="BF89" i="24"/>
  <c r="T89" i="24"/>
  <c r="R89" i="24"/>
  <c r="P89" i="24"/>
  <c r="P82" i="24" s="1"/>
  <c r="BK89" i="24"/>
  <c r="J89" i="24"/>
  <c r="BE89" i="24"/>
  <c r="BI83" i="24"/>
  <c r="F34" i="24" s="1"/>
  <c r="BD78" i="1" s="1"/>
  <c r="BH83" i="24"/>
  <c r="F33" i="24"/>
  <c r="BC78" i="1" s="1"/>
  <c r="BG83" i="24"/>
  <c r="BB78" i="1"/>
  <c r="BF83" i="24"/>
  <c r="J31" i="24" s="1"/>
  <c r="AW78" i="1" s="1"/>
  <c r="F31" i="24"/>
  <c r="BA78" i="1" s="1"/>
  <c r="T83" i="24"/>
  <c r="T81" i="24"/>
  <c r="T80" i="24" s="1"/>
  <c r="R83" i="24"/>
  <c r="R82" i="24"/>
  <c r="R81" i="24"/>
  <c r="R80" i="24" s="1"/>
  <c r="P83" i="24"/>
  <c r="BK83" i="24"/>
  <c r="BK82" i="24"/>
  <c r="J83" i="24"/>
  <c r="BE83" i="24"/>
  <c r="J76" i="24"/>
  <c r="F76" i="24"/>
  <c r="F74" i="24"/>
  <c r="E72" i="24"/>
  <c r="J51" i="24"/>
  <c r="F51" i="24"/>
  <c r="F49" i="24"/>
  <c r="E47" i="24"/>
  <c r="J18" i="24"/>
  <c r="E18" i="24"/>
  <c r="F52" i="24" s="1"/>
  <c r="F77" i="24"/>
  <c r="J17" i="24"/>
  <c r="J12" i="24"/>
  <c r="J49" i="24" s="1"/>
  <c r="J74" i="24"/>
  <c r="E7" i="24"/>
  <c r="E70" i="24"/>
  <c r="E45" i="24"/>
  <c r="AY77" i="1"/>
  <c r="AX77" i="1"/>
  <c r="BI310" i="23"/>
  <c r="BH310" i="23"/>
  <c r="BG310" i="23"/>
  <c r="BF310" i="23"/>
  <c r="T310" i="23"/>
  <c r="R310" i="23"/>
  <c r="P310" i="23"/>
  <c r="BK310" i="23"/>
  <c r="J310" i="23"/>
  <c r="BE310" i="23"/>
  <c r="BI307" i="23"/>
  <c r="BH307" i="23"/>
  <c r="BG307" i="23"/>
  <c r="BF307" i="23"/>
  <c r="T307" i="23"/>
  <c r="R307" i="23"/>
  <c r="P307" i="23"/>
  <c r="BK307" i="23"/>
  <c r="J307" i="23"/>
  <c r="BE307" i="23"/>
  <c r="BI304" i="23"/>
  <c r="BH304" i="23"/>
  <c r="BG304" i="23"/>
  <c r="BF304" i="23"/>
  <c r="T304" i="23"/>
  <c r="R304" i="23"/>
  <c r="P304" i="23"/>
  <c r="BK304" i="23"/>
  <c r="J304" i="23"/>
  <c r="BE304" i="23"/>
  <c r="BI302" i="23"/>
  <c r="BH302" i="23"/>
  <c r="BG302" i="23"/>
  <c r="BF302" i="23"/>
  <c r="T302" i="23"/>
  <c r="R302" i="23"/>
  <c r="P302" i="23"/>
  <c r="BK302" i="23"/>
  <c r="J302" i="23"/>
  <c r="BE302" i="23"/>
  <c r="BI300" i="23"/>
  <c r="BH300" i="23"/>
  <c r="BG300" i="23"/>
  <c r="BF300" i="23"/>
  <c r="T300" i="23"/>
  <c r="R300" i="23"/>
  <c r="P300" i="23"/>
  <c r="BK300" i="23"/>
  <c r="J300" i="23"/>
  <c r="BE300" i="23"/>
  <c r="BI296" i="23"/>
  <c r="BH296" i="23"/>
  <c r="BG296" i="23"/>
  <c r="BF296" i="23"/>
  <c r="T296" i="23"/>
  <c r="R296" i="23"/>
  <c r="P296" i="23"/>
  <c r="BK296" i="23"/>
  <c r="J296" i="23"/>
  <c r="BE296" i="23"/>
  <c r="BI289" i="23"/>
  <c r="BH289" i="23"/>
  <c r="BG289" i="23"/>
  <c r="BF289" i="23"/>
  <c r="T289" i="23"/>
  <c r="R289" i="23"/>
  <c r="P289" i="23"/>
  <c r="BK289" i="23"/>
  <c r="J289" i="23"/>
  <c r="BE289" i="23"/>
  <c r="BI285" i="23"/>
  <c r="BH285" i="23"/>
  <c r="BG285" i="23"/>
  <c r="BF285" i="23"/>
  <c r="T285" i="23"/>
  <c r="R285" i="23"/>
  <c r="P285" i="23"/>
  <c r="BK285" i="23"/>
  <c r="J285" i="23"/>
  <c r="BE285" i="23"/>
  <c r="BI282" i="23"/>
  <c r="BH282" i="23"/>
  <c r="BG282" i="23"/>
  <c r="BF282" i="23"/>
  <c r="T282" i="23"/>
  <c r="R282" i="23"/>
  <c r="P282" i="23"/>
  <c r="BK282" i="23"/>
  <c r="J282" i="23"/>
  <c r="BE282" i="23"/>
  <c r="BI278" i="23"/>
  <c r="BH278" i="23"/>
  <c r="BG278" i="23"/>
  <c r="BF278" i="23"/>
  <c r="T278" i="23"/>
  <c r="R278" i="23"/>
  <c r="P278" i="23"/>
  <c r="BK278" i="23"/>
  <c r="J278" i="23"/>
  <c r="BE278" i="23"/>
  <c r="BI275" i="23"/>
  <c r="BH275" i="23"/>
  <c r="BG275" i="23"/>
  <c r="BF275" i="23"/>
  <c r="T275" i="23"/>
  <c r="R275" i="23"/>
  <c r="P275" i="23"/>
  <c r="BK275" i="23"/>
  <c r="J275" i="23"/>
  <c r="BE275" i="23"/>
  <c r="BI272" i="23"/>
  <c r="BH272" i="23"/>
  <c r="BG272" i="23"/>
  <c r="BF272" i="23"/>
  <c r="T272" i="23"/>
  <c r="R272" i="23"/>
  <c r="P272" i="23"/>
  <c r="BK272" i="23"/>
  <c r="J272" i="23"/>
  <c r="BE272" i="23"/>
  <c r="BI269" i="23"/>
  <c r="BH269" i="23"/>
  <c r="BG269" i="23"/>
  <c r="BF269" i="23"/>
  <c r="T269" i="23"/>
  <c r="T268" i="23"/>
  <c r="T267" i="23" s="1"/>
  <c r="R269" i="23"/>
  <c r="P269" i="23"/>
  <c r="P268" i="23"/>
  <c r="P267" i="23" s="1"/>
  <c r="BK269" i="23"/>
  <c r="J269" i="23"/>
  <c r="BE269" i="23"/>
  <c r="BI265" i="23"/>
  <c r="BH265" i="23"/>
  <c r="BG265" i="23"/>
  <c r="BF265" i="23"/>
  <c r="T265" i="23"/>
  <c r="R265" i="23"/>
  <c r="P265" i="23"/>
  <c r="BK265" i="23"/>
  <c r="BK261" i="23" s="1"/>
  <c r="J261" i="23" s="1"/>
  <c r="J64" i="23" s="1"/>
  <c r="J265" i="23"/>
  <c r="BE265" i="23"/>
  <c r="BI262" i="23"/>
  <c r="BH262" i="23"/>
  <c r="BG262" i="23"/>
  <c r="BF262" i="23"/>
  <c r="T262" i="23"/>
  <c r="T261" i="23"/>
  <c r="R262" i="23"/>
  <c r="R261" i="23"/>
  <c r="P262" i="23"/>
  <c r="P261" i="23"/>
  <c r="BK262" i="23"/>
  <c r="J262" i="23"/>
  <c r="BE262" i="23" s="1"/>
  <c r="BI257" i="23"/>
  <c r="BH257" i="23"/>
  <c r="BG257" i="23"/>
  <c r="BF257" i="23"/>
  <c r="T257" i="23"/>
  <c r="R257" i="23"/>
  <c r="P257" i="23"/>
  <c r="BK257" i="23"/>
  <c r="J257" i="23"/>
  <c r="BE257" i="23"/>
  <c r="BI246" i="23"/>
  <c r="BH246" i="23"/>
  <c r="BG246" i="23"/>
  <c r="BF246" i="23"/>
  <c r="T246" i="23"/>
  <c r="R246" i="23"/>
  <c r="P246" i="23"/>
  <c r="BK246" i="23"/>
  <c r="J246" i="23"/>
  <c r="BE246" i="23"/>
  <c r="BI244" i="23"/>
  <c r="BH244" i="23"/>
  <c r="BG244" i="23"/>
  <c r="BF244" i="23"/>
  <c r="T244" i="23"/>
  <c r="R244" i="23"/>
  <c r="P244" i="23"/>
  <c r="BK244" i="23"/>
  <c r="J244" i="23"/>
  <c r="BE244" i="23"/>
  <c r="BI240" i="23"/>
  <c r="BH240" i="23"/>
  <c r="BG240" i="23"/>
  <c r="BF240" i="23"/>
  <c r="T240" i="23"/>
  <c r="R240" i="23"/>
  <c r="P240" i="23"/>
  <c r="BK240" i="23"/>
  <c r="J240" i="23"/>
  <c r="BE240" i="23"/>
  <c r="BI236" i="23"/>
  <c r="BH236" i="23"/>
  <c r="BG236" i="23"/>
  <c r="BF236" i="23"/>
  <c r="T236" i="23"/>
  <c r="R236" i="23"/>
  <c r="P236" i="23"/>
  <c r="BK236" i="23"/>
  <c r="J236" i="23"/>
  <c r="BE236" i="23"/>
  <c r="BI234" i="23"/>
  <c r="BH234" i="23"/>
  <c r="BG234" i="23"/>
  <c r="BF234" i="23"/>
  <c r="T234" i="23"/>
  <c r="R234" i="23"/>
  <c r="P234" i="23"/>
  <c r="BK234" i="23"/>
  <c r="J234" i="23"/>
  <c r="BE234" i="23"/>
  <c r="BI231" i="23"/>
  <c r="BH231" i="23"/>
  <c r="BG231" i="23"/>
  <c r="BF231" i="23"/>
  <c r="T231" i="23"/>
  <c r="R231" i="23"/>
  <c r="P231" i="23"/>
  <c r="BK231" i="23"/>
  <c r="J231" i="23"/>
  <c r="BE231" i="23"/>
  <c r="BI228" i="23"/>
  <c r="BH228" i="23"/>
  <c r="BG228" i="23"/>
  <c r="BF228" i="23"/>
  <c r="T228" i="23"/>
  <c r="R228" i="23"/>
  <c r="P228" i="23"/>
  <c r="BK228" i="23"/>
  <c r="J228" i="23"/>
  <c r="BE228" i="23"/>
  <c r="BI226" i="23"/>
  <c r="BH226" i="23"/>
  <c r="BG226" i="23"/>
  <c r="BF226" i="23"/>
  <c r="T226" i="23"/>
  <c r="R226" i="23"/>
  <c r="P226" i="23"/>
  <c r="BK226" i="23"/>
  <c r="J226" i="23"/>
  <c r="BE226" i="23"/>
  <c r="BI223" i="23"/>
  <c r="BH223" i="23"/>
  <c r="BG223" i="23"/>
  <c r="BF223" i="23"/>
  <c r="T223" i="23"/>
  <c r="R223" i="23"/>
  <c r="P223" i="23"/>
  <c r="BK223" i="23"/>
  <c r="J223" i="23"/>
  <c r="BE223" i="23"/>
  <c r="BI220" i="23"/>
  <c r="BH220" i="23"/>
  <c r="BG220" i="23"/>
  <c r="BF220" i="23"/>
  <c r="T220" i="23"/>
  <c r="R220" i="23"/>
  <c r="P220" i="23"/>
  <c r="BK220" i="23"/>
  <c r="J220" i="23"/>
  <c r="BE220" i="23"/>
  <c r="BI217" i="23"/>
  <c r="BH217" i="23"/>
  <c r="BG217" i="23"/>
  <c r="BF217" i="23"/>
  <c r="T217" i="23"/>
  <c r="R217" i="23"/>
  <c r="P217" i="23"/>
  <c r="BK217" i="23"/>
  <c r="J217" i="23"/>
  <c r="BE217" i="23"/>
  <c r="BI214" i="23"/>
  <c r="BH214" i="23"/>
  <c r="BG214" i="23"/>
  <c r="BF214" i="23"/>
  <c r="T214" i="23"/>
  <c r="R214" i="23"/>
  <c r="P214" i="23"/>
  <c r="BK214" i="23"/>
  <c r="J214" i="23"/>
  <c r="BE214" i="23"/>
  <c r="BI212" i="23"/>
  <c r="BH212" i="23"/>
  <c r="BG212" i="23"/>
  <c r="BF212" i="23"/>
  <c r="T212" i="23"/>
  <c r="R212" i="23"/>
  <c r="P212" i="23"/>
  <c r="BK212" i="23"/>
  <c r="J212" i="23"/>
  <c r="BE212" i="23"/>
  <c r="BI208" i="23"/>
  <c r="BH208" i="23"/>
  <c r="BG208" i="23"/>
  <c r="BF208" i="23"/>
  <c r="T208" i="23"/>
  <c r="R208" i="23"/>
  <c r="P208" i="23"/>
  <c r="BK208" i="23"/>
  <c r="J208" i="23"/>
  <c r="BE208" i="23"/>
  <c r="BI203" i="23"/>
  <c r="BH203" i="23"/>
  <c r="BG203" i="23"/>
  <c r="BF203" i="23"/>
  <c r="T203" i="23"/>
  <c r="R203" i="23"/>
  <c r="P203" i="23"/>
  <c r="BK203" i="23"/>
  <c r="J203" i="23"/>
  <c r="BE203" i="23"/>
  <c r="BI200" i="23"/>
  <c r="BH200" i="23"/>
  <c r="BG200" i="23"/>
  <c r="BF200" i="23"/>
  <c r="T200" i="23"/>
  <c r="R200" i="23"/>
  <c r="P200" i="23"/>
  <c r="BK200" i="23"/>
  <c r="J200" i="23"/>
  <c r="BE200" i="23"/>
  <c r="BI197" i="23"/>
  <c r="BH197" i="23"/>
  <c r="BG197" i="23"/>
  <c r="BF197" i="23"/>
  <c r="T197" i="23"/>
  <c r="R197" i="23"/>
  <c r="P197" i="23"/>
  <c r="BK197" i="23"/>
  <c r="J197" i="23"/>
  <c r="BE197" i="23"/>
  <c r="BI194" i="23"/>
  <c r="BH194" i="23"/>
  <c r="BG194" i="23"/>
  <c r="BF194" i="23"/>
  <c r="T194" i="23"/>
  <c r="R194" i="23"/>
  <c r="P194" i="23"/>
  <c r="BK194" i="23"/>
  <c r="J194" i="23"/>
  <c r="BE194" i="23"/>
  <c r="BI191" i="23"/>
  <c r="BH191" i="23"/>
  <c r="BG191" i="23"/>
  <c r="BF191" i="23"/>
  <c r="T191" i="23"/>
  <c r="R191" i="23"/>
  <c r="P191" i="23"/>
  <c r="BK191" i="23"/>
  <c r="J191" i="23"/>
  <c r="BE191" i="23"/>
  <c r="BI188" i="23"/>
  <c r="BH188" i="23"/>
  <c r="BG188" i="23"/>
  <c r="BF188" i="23"/>
  <c r="T188" i="23"/>
  <c r="R188" i="23"/>
  <c r="P188" i="23"/>
  <c r="BK188" i="23"/>
  <c r="J188" i="23"/>
  <c r="BE188" i="23"/>
  <c r="BI185" i="23"/>
  <c r="BH185" i="23"/>
  <c r="BG185" i="23"/>
  <c r="BF185" i="23"/>
  <c r="T185" i="23"/>
  <c r="T184" i="23"/>
  <c r="R185" i="23"/>
  <c r="R184" i="23"/>
  <c r="P185" i="23"/>
  <c r="P184" i="23"/>
  <c r="BK185" i="23"/>
  <c r="BK184" i="23"/>
  <c r="J184" i="23" s="1"/>
  <c r="J63" i="23" s="1"/>
  <c r="J185" i="23"/>
  <c r="BE185" i="23" s="1"/>
  <c r="BI182" i="23"/>
  <c r="BH182" i="23"/>
  <c r="BG182" i="23"/>
  <c r="BF182" i="23"/>
  <c r="T182" i="23"/>
  <c r="R182" i="23"/>
  <c r="P182" i="23"/>
  <c r="BK182" i="23"/>
  <c r="J182" i="23"/>
  <c r="BE182" i="23"/>
  <c r="BI180" i="23"/>
  <c r="BH180" i="23"/>
  <c r="BG180" i="23"/>
  <c r="BF180" i="23"/>
  <c r="T180" i="23"/>
  <c r="R180" i="23"/>
  <c r="P180" i="23"/>
  <c r="BK180" i="23"/>
  <c r="J180" i="23"/>
  <c r="BE180" i="23"/>
  <c r="BI179" i="23"/>
  <c r="BH179" i="23"/>
  <c r="BG179" i="23"/>
  <c r="BF179" i="23"/>
  <c r="T179" i="23"/>
  <c r="R179" i="23"/>
  <c r="P179" i="23"/>
  <c r="BK179" i="23"/>
  <c r="J179" i="23"/>
  <c r="BE179" i="23"/>
  <c r="BI177" i="23"/>
  <c r="BH177" i="23"/>
  <c r="BG177" i="23"/>
  <c r="BF177" i="23"/>
  <c r="T177" i="23"/>
  <c r="R177" i="23"/>
  <c r="P177" i="23"/>
  <c r="BK177" i="23"/>
  <c r="J177" i="23"/>
  <c r="BE177" i="23"/>
  <c r="BI175" i="23"/>
  <c r="BH175" i="23"/>
  <c r="BG175" i="23"/>
  <c r="BF175" i="23"/>
  <c r="T175" i="23"/>
  <c r="R175" i="23"/>
  <c r="P175" i="23"/>
  <c r="BK175" i="23"/>
  <c r="J175" i="23"/>
  <c r="BE175" i="23"/>
  <c r="BI173" i="23"/>
  <c r="BH173" i="23"/>
  <c r="BG173" i="23"/>
  <c r="BF173" i="23"/>
  <c r="T173" i="23"/>
  <c r="R173" i="23"/>
  <c r="P173" i="23"/>
  <c r="BK173" i="23"/>
  <c r="J173" i="23"/>
  <c r="BE173" i="23"/>
  <c r="BI171" i="23"/>
  <c r="BH171" i="23"/>
  <c r="BG171" i="23"/>
  <c r="BF171" i="23"/>
  <c r="T171" i="23"/>
  <c r="R171" i="23"/>
  <c r="P171" i="23"/>
  <c r="BK171" i="23"/>
  <c r="J171" i="23"/>
  <c r="BE171" i="23"/>
  <c r="BI169" i="23"/>
  <c r="BH169" i="23"/>
  <c r="BG169" i="23"/>
  <c r="BF169" i="23"/>
  <c r="T169" i="23"/>
  <c r="R169" i="23"/>
  <c r="P169" i="23"/>
  <c r="BK169" i="23"/>
  <c r="J169" i="23"/>
  <c r="BE169" i="23"/>
  <c r="BI165" i="23"/>
  <c r="BH165" i="23"/>
  <c r="BG165" i="23"/>
  <c r="BF165" i="23"/>
  <c r="T165" i="23"/>
  <c r="R165" i="23"/>
  <c r="P165" i="23"/>
  <c r="BK165" i="23"/>
  <c r="J165" i="23"/>
  <c r="BE165" i="23"/>
  <c r="BI161" i="23"/>
  <c r="BH161" i="23"/>
  <c r="BG161" i="23"/>
  <c r="BF161" i="23"/>
  <c r="T161" i="23"/>
  <c r="R161" i="23"/>
  <c r="P161" i="23"/>
  <c r="BK161" i="23"/>
  <c r="J161" i="23"/>
  <c r="BE161" i="23"/>
  <c r="BI158" i="23"/>
  <c r="BH158" i="23"/>
  <c r="BG158" i="23"/>
  <c r="BF158" i="23"/>
  <c r="T158" i="23"/>
  <c r="R158" i="23"/>
  <c r="P158" i="23"/>
  <c r="BK158" i="23"/>
  <c r="J158" i="23"/>
  <c r="BE158" i="23"/>
  <c r="BI155" i="23"/>
  <c r="BH155" i="23"/>
  <c r="BG155" i="23"/>
  <c r="BF155" i="23"/>
  <c r="T155" i="23"/>
  <c r="R155" i="23"/>
  <c r="P155" i="23"/>
  <c r="BK155" i="23"/>
  <c r="J155" i="23"/>
  <c r="BE155" i="23"/>
  <c r="BI154" i="23"/>
  <c r="BH154" i="23"/>
  <c r="BG154" i="23"/>
  <c r="BF154" i="23"/>
  <c r="T154" i="23"/>
  <c r="R154" i="23"/>
  <c r="P154" i="23"/>
  <c r="BK154" i="23"/>
  <c r="J154" i="23"/>
  <c r="BE154" i="23"/>
  <c r="BI152" i="23"/>
  <c r="BH152" i="23"/>
  <c r="BG152" i="23"/>
  <c r="BF152" i="23"/>
  <c r="T152" i="23"/>
  <c r="R152" i="23"/>
  <c r="P152" i="23"/>
  <c r="BK152" i="23"/>
  <c r="J152" i="23"/>
  <c r="BE152" i="23"/>
  <c r="BI149" i="23"/>
  <c r="BH149" i="23"/>
  <c r="BG149" i="23"/>
  <c r="BF149" i="23"/>
  <c r="T149" i="23"/>
  <c r="R149" i="23"/>
  <c r="P149" i="23"/>
  <c r="BK149" i="23"/>
  <c r="J149" i="23"/>
  <c r="BE149" i="23"/>
  <c r="BI148" i="23"/>
  <c r="BH148" i="23"/>
  <c r="BG148" i="23"/>
  <c r="BF148" i="23"/>
  <c r="T148" i="23"/>
  <c r="R148" i="23"/>
  <c r="P148" i="23"/>
  <c r="BK148" i="23"/>
  <c r="J148" i="23"/>
  <c r="BE148" i="23"/>
  <c r="BI147" i="23"/>
  <c r="BH147" i="23"/>
  <c r="BG147" i="23"/>
  <c r="BF147" i="23"/>
  <c r="T147" i="23"/>
  <c r="R147" i="23"/>
  <c r="P147" i="23"/>
  <c r="BK147" i="23"/>
  <c r="J147" i="23"/>
  <c r="BE147" i="23"/>
  <c r="BI146" i="23"/>
  <c r="BH146" i="23"/>
  <c r="BG146" i="23"/>
  <c r="BF146" i="23"/>
  <c r="T146" i="23"/>
  <c r="R146" i="23"/>
  <c r="P146" i="23"/>
  <c r="BK146" i="23"/>
  <c r="J146" i="23"/>
  <c r="BE146" i="23"/>
  <c r="BI145" i="23"/>
  <c r="BH145" i="23"/>
  <c r="BG145" i="23"/>
  <c r="BF145" i="23"/>
  <c r="T145" i="23"/>
  <c r="R145" i="23"/>
  <c r="P145" i="23"/>
  <c r="BK145" i="23"/>
  <c r="J145" i="23"/>
  <c r="BE145" i="23"/>
  <c r="BI142" i="23"/>
  <c r="BH142" i="23"/>
  <c r="BG142" i="23"/>
  <c r="BF142" i="23"/>
  <c r="T142" i="23"/>
  <c r="R142" i="23"/>
  <c r="P142" i="23"/>
  <c r="BK142" i="23"/>
  <c r="J142" i="23"/>
  <c r="BE142" i="23"/>
  <c r="BI138" i="23"/>
  <c r="BH138" i="23"/>
  <c r="BG138" i="23"/>
  <c r="BF138" i="23"/>
  <c r="T138" i="23"/>
  <c r="R138" i="23"/>
  <c r="P138" i="23"/>
  <c r="BK138" i="23"/>
  <c r="J138" i="23"/>
  <c r="BE138" i="23"/>
  <c r="BI135" i="23"/>
  <c r="BH135" i="23"/>
  <c r="BG135" i="23"/>
  <c r="BF135" i="23"/>
  <c r="T135" i="23"/>
  <c r="R135" i="23"/>
  <c r="P135" i="23"/>
  <c r="BK135" i="23"/>
  <c r="J135" i="23"/>
  <c r="BE135" i="23"/>
  <c r="BI134" i="23"/>
  <c r="BH134" i="23"/>
  <c r="BG134" i="23"/>
  <c r="BF134" i="23"/>
  <c r="T134" i="23"/>
  <c r="R134" i="23"/>
  <c r="P134" i="23"/>
  <c r="BK134" i="23"/>
  <c r="J134" i="23"/>
  <c r="BE134" i="23"/>
  <c r="BI132" i="23"/>
  <c r="BH132" i="23"/>
  <c r="BG132" i="23"/>
  <c r="BF132" i="23"/>
  <c r="T132" i="23"/>
  <c r="R132" i="23"/>
  <c r="P132" i="23"/>
  <c r="BK132" i="23"/>
  <c r="J132" i="23"/>
  <c r="BE132" i="23"/>
  <c r="BI129" i="23"/>
  <c r="BH129" i="23"/>
  <c r="BG129" i="23"/>
  <c r="BF129" i="23"/>
  <c r="T129" i="23"/>
  <c r="R129" i="23"/>
  <c r="P129" i="23"/>
  <c r="BK129" i="23"/>
  <c r="J129" i="23"/>
  <c r="BE129" i="23"/>
  <c r="BI126" i="23"/>
  <c r="BH126" i="23"/>
  <c r="BG126" i="23"/>
  <c r="BF126" i="23"/>
  <c r="T126" i="23"/>
  <c r="R126" i="23"/>
  <c r="P126" i="23"/>
  <c r="BK126" i="23"/>
  <c r="J126" i="23"/>
  <c r="BE126" i="23"/>
  <c r="BI124" i="23"/>
  <c r="BH124" i="23"/>
  <c r="BG124" i="23"/>
  <c r="BF124" i="23"/>
  <c r="T124" i="23"/>
  <c r="R124" i="23"/>
  <c r="P124" i="23"/>
  <c r="BK124" i="23"/>
  <c r="J124" i="23"/>
  <c r="BE124" i="23"/>
  <c r="BI121" i="23"/>
  <c r="BH121" i="23"/>
  <c r="BG121" i="23"/>
  <c r="BF121" i="23"/>
  <c r="T121" i="23"/>
  <c r="R121" i="23"/>
  <c r="P121" i="23"/>
  <c r="BK121" i="23"/>
  <c r="J121" i="23"/>
  <c r="BE121" i="23"/>
  <c r="BI118" i="23"/>
  <c r="BH118" i="23"/>
  <c r="BG118" i="23"/>
  <c r="BF118" i="23"/>
  <c r="T118" i="23"/>
  <c r="R118" i="23"/>
  <c r="P118" i="23"/>
  <c r="BK118" i="23"/>
  <c r="J118" i="23"/>
  <c r="BE118" i="23"/>
  <c r="BI117" i="23"/>
  <c r="BH117" i="23"/>
  <c r="BG117" i="23"/>
  <c r="BF117" i="23"/>
  <c r="T117" i="23"/>
  <c r="R117" i="23"/>
  <c r="P117" i="23"/>
  <c r="BK117" i="23"/>
  <c r="J117" i="23"/>
  <c r="BE117" i="23"/>
  <c r="BI116" i="23"/>
  <c r="BH116" i="23"/>
  <c r="BG116" i="23"/>
  <c r="BF116" i="23"/>
  <c r="T116" i="23"/>
  <c r="R116" i="23"/>
  <c r="P116" i="23"/>
  <c r="BK116" i="23"/>
  <c r="J116" i="23"/>
  <c r="BE116" i="23"/>
  <c r="BI113" i="23"/>
  <c r="BH113" i="23"/>
  <c r="BG113" i="23"/>
  <c r="BF113" i="23"/>
  <c r="T113" i="23"/>
  <c r="R113" i="23"/>
  <c r="P113" i="23"/>
  <c r="BK113" i="23"/>
  <c r="J113" i="23"/>
  <c r="BE113" i="23"/>
  <c r="BI112" i="23"/>
  <c r="BH112" i="23"/>
  <c r="BG112" i="23"/>
  <c r="BF112" i="23"/>
  <c r="T112" i="23"/>
  <c r="R112" i="23"/>
  <c r="P112" i="23"/>
  <c r="BK112" i="23"/>
  <c r="J112" i="23"/>
  <c r="BE112" i="23"/>
  <c r="BI109" i="23"/>
  <c r="BH109" i="23"/>
  <c r="BG109" i="23"/>
  <c r="BF109" i="23"/>
  <c r="T109" i="23"/>
  <c r="R109" i="23"/>
  <c r="P109" i="23"/>
  <c r="BK109" i="23"/>
  <c r="J109" i="23"/>
  <c r="BE109" i="23"/>
  <c r="BI107" i="23"/>
  <c r="BH107" i="23"/>
  <c r="BG107" i="23"/>
  <c r="BF107" i="23"/>
  <c r="T107" i="23"/>
  <c r="R107" i="23"/>
  <c r="P107" i="23"/>
  <c r="BK107" i="23"/>
  <c r="J107" i="23"/>
  <c r="BE107" i="23"/>
  <c r="BI104" i="23"/>
  <c r="BH104" i="23"/>
  <c r="BG104" i="23"/>
  <c r="BF104" i="23"/>
  <c r="T104" i="23"/>
  <c r="R104" i="23"/>
  <c r="P104" i="23"/>
  <c r="BK104" i="23"/>
  <c r="J104" i="23"/>
  <c r="BE104" i="23"/>
  <c r="BI102" i="23"/>
  <c r="BH102" i="23"/>
  <c r="BG102" i="23"/>
  <c r="BF102" i="23"/>
  <c r="T102" i="23"/>
  <c r="T101" i="23"/>
  <c r="R102" i="23"/>
  <c r="R101" i="23"/>
  <c r="P102" i="23"/>
  <c r="P101" i="23"/>
  <c r="BK102" i="23"/>
  <c r="BK101" i="23"/>
  <c r="J101" i="23" s="1"/>
  <c r="J62" i="23" s="1"/>
  <c r="J102" i="23"/>
  <c r="BE102" i="23" s="1"/>
  <c r="BI98" i="23"/>
  <c r="BH98" i="23"/>
  <c r="BG98" i="23"/>
  <c r="BF98" i="23"/>
  <c r="T98" i="23"/>
  <c r="T97" i="23"/>
  <c r="T96" i="23" s="1"/>
  <c r="R98" i="23"/>
  <c r="R97" i="23" s="1"/>
  <c r="P98" i="23"/>
  <c r="P97" i="23"/>
  <c r="P96" i="23" s="1"/>
  <c r="BK98" i="23"/>
  <c r="BK97" i="23" s="1"/>
  <c r="BK96" i="23" s="1"/>
  <c r="J96" i="23" s="1"/>
  <c r="J60" i="23" s="1"/>
  <c r="J98" i="23"/>
  <c r="BE98" i="23"/>
  <c r="BI93" i="23"/>
  <c r="BH93" i="23"/>
  <c r="BG93" i="23"/>
  <c r="BF93" i="23"/>
  <c r="T93" i="23"/>
  <c r="T92" i="23"/>
  <c r="R93" i="23"/>
  <c r="R92" i="23"/>
  <c r="P93" i="23"/>
  <c r="P92" i="23"/>
  <c r="BK93" i="23"/>
  <c r="BK92" i="23"/>
  <c r="J92" i="23" s="1"/>
  <c r="J59" i="23" s="1"/>
  <c r="J93" i="23"/>
  <c r="BE93" i="23" s="1"/>
  <c r="BI89" i="23"/>
  <c r="F34" i="23"/>
  <c r="BD77" i="1" s="1"/>
  <c r="BH89" i="23"/>
  <c r="F33" i="23" s="1"/>
  <c r="BC77" i="1" s="1"/>
  <c r="BG89" i="23"/>
  <c r="F32" i="23"/>
  <c r="BB77" i="1" s="1"/>
  <c r="BF89" i="23"/>
  <c r="T89" i="23"/>
  <c r="T88" i="23"/>
  <c r="T87" i="23" s="1"/>
  <c r="T86" i="23" s="1"/>
  <c r="R89" i="23"/>
  <c r="R88" i="23"/>
  <c r="R87" i="23" s="1"/>
  <c r="P89" i="23"/>
  <c r="P88" i="23"/>
  <c r="P87" i="23" s="1"/>
  <c r="P86" i="23"/>
  <c r="AU77" i="1" s="1"/>
  <c r="BK89" i="23"/>
  <c r="BK88" i="23" s="1"/>
  <c r="BK87" i="23" s="1"/>
  <c r="J89" i="23"/>
  <c r="BE89" i="23"/>
  <c r="J82" i="23"/>
  <c r="F82" i="23"/>
  <c r="F80" i="23"/>
  <c r="E78" i="23"/>
  <c r="J51" i="23"/>
  <c r="F51" i="23"/>
  <c r="F49" i="23"/>
  <c r="E47" i="23"/>
  <c r="J18" i="23"/>
  <c r="E18" i="23"/>
  <c r="F83" i="23" s="1"/>
  <c r="J17" i="23"/>
  <c r="J12" i="23"/>
  <c r="J80" i="23" s="1"/>
  <c r="E7" i="23"/>
  <c r="AY76" i="1"/>
  <c r="AX76" i="1"/>
  <c r="BI167" i="22"/>
  <c r="BH167" i="22"/>
  <c r="BG167" i="22"/>
  <c r="BF167" i="22"/>
  <c r="T167" i="22"/>
  <c r="R167" i="22"/>
  <c r="P167" i="22"/>
  <c r="BK167" i="22"/>
  <c r="J167" i="22"/>
  <c r="BE167" i="22" s="1"/>
  <c r="BI164" i="22"/>
  <c r="BH164" i="22"/>
  <c r="BG164" i="22"/>
  <c r="BF164" i="22"/>
  <c r="T164" i="22"/>
  <c r="T163" i="22"/>
  <c r="R164" i="22"/>
  <c r="R163" i="22" s="1"/>
  <c r="P164" i="22"/>
  <c r="P163" i="22"/>
  <c r="BK164" i="22"/>
  <c r="J164" i="22"/>
  <c r="BE164" i="22" s="1"/>
  <c r="BI159" i="22"/>
  <c r="BH159" i="22"/>
  <c r="BG159" i="22"/>
  <c r="BF159" i="22"/>
  <c r="T159" i="22"/>
  <c r="R159" i="22"/>
  <c r="P159" i="22"/>
  <c r="BK159" i="22"/>
  <c r="J159" i="22"/>
  <c r="BE159" i="22"/>
  <c r="BI155" i="22"/>
  <c r="BH155" i="22"/>
  <c r="BG155" i="22"/>
  <c r="BF155" i="22"/>
  <c r="T155" i="22"/>
  <c r="R155" i="22"/>
  <c r="P155" i="22"/>
  <c r="BK155" i="22"/>
  <c r="J155" i="22"/>
  <c r="BE155" i="22" s="1"/>
  <c r="BI152" i="22"/>
  <c r="BH152" i="22"/>
  <c r="BG152" i="22"/>
  <c r="BF152" i="22"/>
  <c r="T152" i="22"/>
  <c r="R152" i="22"/>
  <c r="P152" i="22"/>
  <c r="BK152" i="22"/>
  <c r="J152" i="22"/>
  <c r="BE152" i="22"/>
  <c r="BI150" i="22"/>
  <c r="BH150" i="22"/>
  <c r="BG150" i="22"/>
  <c r="BF150" i="22"/>
  <c r="T150" i="22"/>
  <c r="R150" i="22"/>
  <c r="P150" i="22"/>
  <c r="BK150" i="22"/>
  <c r="J150" i="22"/>
  <c r="BE150" i="22" s="1"/>
  <c r="BI148" i="22"/>
  <c r="BH148" i="22"/>
  <c r="BG148" i="22"/>
  <c r="BF148" i="22"/>
  <c r="T148" i="22"/>
  <c r="R148" i="22"/>
  <c r="P148" i="22"/>
  <c r="BK148" i="22"/>
  <c r="J148" i="22"/>
  <c r="BE148" i="22"/>
  <c r="BI145" i="22"/>
  <c r="BH145" i="22"/>
  <c r="BG145" i="22"/>
  <c r="BF145" i="22"/>
  <c r="T145" i="22"/>
  <c r="R145" i="22"/>
  <c r="P145" i="22"/>
  <c r="BK145" i="22"/>
  <c r="J145" i="22"/>
  <c r="BE145" i="22" s="1"/>
  <c r="BI142" i="22"/>
  <c r="BH142" i="22"/>
  <c r="BG142" i="22"/>
  <c r="BF142" i="22"/>
  <c r="T142" i="22"/>
  <c r="R142" i="22"/>
  <c r="P142" i="22"/>
  <c r="BK142" i="22"/>
  <c r="J142" i="22"/>
  <c r="BE142" i="22"/>
  <c r="BI139" i="22"/>
  <c r="BH139" i="22"/>
  <c r="BG139" i="22"/>
  <c r="BF139" i="22"/>
  <c r="T139" i="22"/>
  <c r="R139" i="22"/>
  <c r="P139" i="22"/>
  <c r="BK139" i="22"/>
  <c r="J139" i="22"/>
  <c r="BE139" i="22" s="1"/>
  <c r="BI135" i="22"/>
  <c r="BH135" i="22"/>
  <c r="BG135" i="22"/>
  <c r="BF135" i="22"/>
  <c r="T135" i="22"/>
  <c r="R135" i="22"/>
  <c r="P135" i="22"/>
  <c r="BK135" i="22"/>
  <c r="J135" i="22"/>
  <c r="BE135" i="22"/>
  <c r="BI131" i="22"/>
  <c r="BH131" i="22"/>
  <c r="BG131" i="22"/>
  <c r="BF131" i="22"/>
  <c r="T131" i="22"/>
  <c r="R131" i="22"/>
  <c r="P131" i="22"/>
  <c r="BK131" i="22"/>
  <c r="J131" i="22"/>
  <c r="BE131" i="22" s="1"/>
  <c r="BI127" i="22"/>
  <c r="BH127" i="22"/>
  <c r="BG127" i="22"/>
  <c r="BF127" i="22"/>
  <c r="T127" i="22"/>
  <c r="R127" i="22"/>
  <c r="P127" i="22"/>
  <c r="BK127" i="22"/>
  <c r="J127" i="22"/>
  <c r="BE127" i="22"/>
  <c r="BI123" i="22"/>
  <c r="BH123" i="22"/>
  <c r="BG123" i="22"/>
  <c r="BF123" i="22"/>
  <c r="T123" i="22"/>
  <c r="R123" i="22"/>
  <c r="P123" i="22"/>
  <c r="BK123" i="22"/>
  <c r="J123" i="22"/>
  <c r="BE123" i="22" s="1"/>
  <c r="BI120" i="22"/>
  <c r="BH120" i="22"/>
  <c r="BG120" i="22"/>
  <c r="BF120" i="22"/>
  <c r="T120" i="22"/>
  <c r="R120" i="22"/>
  <c r="P120" i="22"/>
  <c r="BK120" i="22"/>
  <c r="J120" i="22"/>
  <c r="BE120" i="22"/>
  <c r="BI117" i="22"/>
  <c r="BH117" i="22"/>
  <c r="BG117" i="22"/>
  <c r="BF117" i="22"/>
  <c r="T117" i="22"/>
  <c r="R117" i="22"/>
  <c r="P117" i="22"/>
  <c r="BK117" i="22"/>
  <c r="J117" i="22"/>
  <c r="BE117" i="22" s="1"/>
  <c r="BI114" i="22"/>
  <c r="BH114" i="22"/>
  <c r="BG114" i="22"/>
  <c r="BF114" i="22"/>
  <c r="T114" i="22"/>
  <c r="T113" i="22"/>
  <c r="R114" i="22"/>
  <c r="P114" i="22"/>
  <c r="P113" i="22"/>
  <c r="BK114" i="22"/>
  <c r="J114" i="22"/>
  <c r="BE114" i="22" s="1"/>
  <c r="BI110" i="22"/>
  <c r="BH110" i="22"/>
  <c r="BG110" i="22"/>
  <c r="BF110" i="22"/>
  <c r="T110" i="22"/>
  <c r="R110" i="22"/>
  <c r="P110" i="22"/>
  <c r="BK110" i="22"/>
  <c r="J110" i="22"/>
  <c r="BE110" i="22"/>
  <c r="F30" i="22" s="1"/>
  <c r="AZ76" i="1" s="1"/>
  <c r="BI107" i="22"/>
  <c r="BH107" i="22"/>
  <c r="BG107" i="22"/>
  <c r="BF107" i="22"/>
  <c r="T107" i="22"/>
  <c r="R107" i="22"/>
  <c r="P107" i="22"/>
  <c r="BK107" i="22"/>
  <c r="BK89" i="22" s="1"/>
  <c r="J107" i="22"/>
  <c r="BE107" i="22" s="1"/>
  <c r="BI99" i="22"/>
  <c r="BH99" i="22"/>
  <c r="BG99" i="22"/>
  <c r="BF99" i="22"/>
  <c r="T99" i="22"/>
  <c r="R99" i="22"/>
  <c r="P99" i="22"/>
  <c r="BK99" i="22"/>
  <c r="J99" i="22"/>
  <c r="BE99" i="22"/>
  <c r="BI90" i="22"/>
  <c r="BH90" i="22"/>
  <c r="BG90" i="22"/>
  <c r="BF90" i="22"/>
  <c r="T90" i="22"/>
  <c r="T89" i="22" s="1"/>
  <c r="T88" i="22" s="1"/>
  <c r="T82" i="22" s="1"/>
  <c r="R90" i="22"/>
  <c r="P90" i="22"/>
  <c r="P89" i="22"/>
  <c r="BK90" i="22"/>
  <c r="J90" i="22"/>
  <c r="BE90" i="22"/>
  <c r="BI85" i="22"/>
  <c r="F34" i="22"/>
  <c r="BD76" i="1" s="1"/>
  <c r="BH85" i="22"/>
  <c r="BG85" i="22"/>
  <c r="F32" i="22" s="1"/>
  <c r="BB76" i="1" s="1"/>
  <c r="BF85" i="22"/>
  <c r="T85" i="22"/>
  <c r="T84" i="22" s="1"/>
  <c r="T83" i="22" s="1"/>
  <c r="R85" i="22"/>
  <c r="R84" i="22" s="1"/>
  <c r="R83" i="22" s="1"/>
  <c r="P85" i="22"/>
  <c r="P84" i="22" s="1"/>
  <c r="P83" i="22" s="1"/>
  <c r="BK85" i="22"/>
  <c r="BK84" i="22"/>
  <c r="J84" i="22"/>
  <c r="J58" i="22" s="1"/>
  <c r="BK83" i="22"/>
  <c r="J83" i="22" s="1"/>
  <c r="J57" i="22" s="1"/>
  <c r="J85" i="22"/>
  <c r="BE85" i="22" s="1"/>
  <c r="J78" i="22"/>
  <c r="F78" i="22"/>
  <c r="F76" i="22"/>
  <c r="E74" i="22"/>
  <c r="J51" i="22"/>
  <c r="F51" i="22"/>
  <c r="F49" i="22"/>
  <c r="E47" i="22"/>
  <c r="J18" i="22"/>
  <c r="E18" i="22"/>
  <c r="F79" i="22"/>
  <c r="F52" i="22"/>
  <c r="J17" i="22"/>
  <c r="J12" i="22"/>
  <c r="J76" i="22"/>
  <c r="J49" i="22"/>
  <c r="E7" i="22"/>
  <c r="E72" i="22" s="1"/>
  <c r="AY75" i="1"/>
  <c r="AX75" i="1"/>
  <c r="BI97" i="21"/>
  <c r="BH97" i="21"/>
  <c r="BG97" i="21"/>
  <c r="BF97" i="21"/>
  <c r="T97" i="21"/>
  <c r="T96" i="21"/>
  <c r="R97" i="21"/>
  <c r="R96" i="21" s="1"/>
  <c r="P97" i="21"/>
  <c r="P96" i="21"/>
  <c r="BK97" i="21"/>
  <c r="BK96" i="21" s="1"/>
  <c r="J96" i="21" s="1"/>
  <c r="J67" i="21" s="1"/>
  <c r="J97" i="21"/>
  <c r="BE97" i="21"/>
  <c r="BI94" i="21"/>
  <c r="F38" i="21"/>
  <c r="BD75" i="1"/>
  <c r="BH94" i="21"/>
  <c r="F37" i="21" s="1"/>
  <c r="BC75" i="1" s="1"/>
  <c r="BG94" i="21"/>
  <c r="F36" i="21" s="1"/>
  <c r="BB75" i="1" s="1"/>
  <c r="BF94" i="21"/>
  <c r="F35" i="21" s="1"/>
  <c r="BA75" i="1" s="1"/>
  <c r="J35" i="21"/>
  <c r="AW75" i="1" s="1"/>
  <c r="T94" i="21"/>
  <c r="T93" i="21" s="1"/>
  <c r="T92" i="21" s="1"/>
  <c r="T91" i="21" s="1"/>
  <c r="R94" i="21"/>
  <c r="R93" i="21" s="1"/>
  <c r="R92" i="21" s="1"/>
  <c r="R91" i="21" s="1"/>
  <c r="P94" i="21"/>
  <c r="P93" i="21" s="1"/>
  <c r="P92" i="21" s="1"/>
  <c r="P91" i="21" s="1"/>
  <c r="AU75" i="1"/>
  <c r="BK94" i="21"/>
  <c r="BK93" i="21" s="1"/>
  <c r="J93" i="21" s="1"/>
  <c r="J66" i="21" s="1"/>
  <c r="BK92" i="21"/>
  <c r="J94" i="21"/>
  <c r="BE94" i="21"/>
  <c r="J87" i="21"/>
  <c r="F87" i="21"/>
  <c r="F85" i="21"/>
  <c r="E83" i="21"/>
  <c r="J59" i="21"/>
  <c r="F59" i="21"/>
  <c r="F57" i="21"/>
  <c r="E55" i="21"/>
  <c r="J22" i="21"/>
  <c r="E22" i="21"/>
  <c r="F88" i="21" s="1"/>
  <c r="J21" i="21"/>
  <c r="J16" i="21"/>
  <c r="J85" i="21" s="1"/>
  <c r="E7" i="21"/>
  <c r="AY74" i="1"/>
  <c r="AX74" i="1"/>
  <c r="BI103" i="20"/>
  <c r="BH103" i="20"/>
  <c r="BG103" i="20"/>
  <c r="BF103" i="20"/>
  <c r="T103" i="20"/>
  <c r="R103" i="20"/>
  <c r="P103" i="20"/>
  <c r="BK103" i="20"/>
  <c r="J103" i="20"/>
  <c r="BE103" i="20" s="1"/>
  <c r="BI101" i="20"/>
  <c r="BH101" i="20"/>
  <c r="BG101" i="20"/>
  <c r="BF101" i="20"/>
  <c r="T101" i="20"/>
  <c r="R101" i="20"/>
  <c r="P101" i="20"/>
  <c r="BK101" i="20"/>
  <c r="J101" i="20"/>
  <c r="BE101" i="20"/>
  <c r="BI99" i="20"/>
  <c r="F38" i="20" s="1"/>
  <c r="BD74" i="1" s="1"/>
  <c r="BH99" i="20"/>
  <c r="BG99" i="20"/>
  <c r="BF99" i="20"/>
  <c r="T99" i="20"/>
  <c r="T96" i="20" s="1"/>
  <c r="T91" i="20" s="1"/>
  <c r="R99" i="20"/>
  <c r="P99" i="20"/>
  <c r="BK99" i="20"/>
  <c r="J99" i="20"/>
  <c r="BE99" i="20" s="1"/>
  <c r="BI97" i="20"/>
  <c r="BH97" i="20"/>
  <c r="BG97" i="20"/>
  <c r="BF97" i="20"/>
  <c r="T97" i="20"/>
  <c r="R97" i="20"/>
  <c r="R96" i="20" s="1"/>
  <c r="P97" i="20"/>
  <c r="P96" i="20"/>
  <c r="P91" i="20" s="1"/>
  <c r="AU74" i="1" s="1"/>
  <c r="BK97" i="20"/>
  <c r="J97" i="20"/>
  <c r="BE97" i="20"/>
  <c r="BI94" i="20"/>
  <c r="BH94" i="20"/>
  <c r="BG94" i="20"/>
  <c r="BF94" i="20"/>
  <c r="J35" i="20"/>
  <c r="AW74" i="1" s="1"/>
  <c r="T94" i="20"/>
  <c r="T93" i="20" s="1"/>
  <c r="T92" i="20" s="1"/>
  <c r="R94" i="20"/>
  <c r="R93" i="20" s="1"/>
  <c r="R92" i="20" s="1"/>
  <c r="R91" i="20"/>
  <c r="P94" i="20"/>
  <c r="P93" i="20" s="1"/>
  <c r="P92" i="20" s="1"/>
  <c r="BK94" i="20"/>
  <c r="BK93" i="20"/>
  <c r="J93" i="20"/>
  <c r="J66" i="20" s="1"/>
  <c r="BK92" i="20"/>
  <c r="J94" i="20"/>
  <c r="BE94" i="20"/>
  <c r="F34" i="20"/>
  <c r="AZ74" i="1" s="1"/>
  <c r="J87" i="20"/>
  <c r="F87" i="20"/>
  <c r="F85" i="20"/>
  <c r="E83" i="20"/>
  <c r="J59" i="20"/>
  <c r="F59" i="20"/>
  <c r="F57" i="20"/>
  <c r="E55" i="20"/>
  <c r="J22" i="20"/>
  <c r="E22" i="20"/>
  <c r="F88" i="20" s="1"/>
  <c r="F60" i="20"/>
  <c r="J21" i="20"/>
  <c r="J16" i="20"/>
  <c r="J85" i="20" s="1"/>
  <c r="J57" i="20"/>
  <c r="E7" i="20"/>
  <c r="AY73" i="1"/>
  <c r="AX73" i="1"/>
  <c r="BI137" i="19"/>
  <c r="BH137" i="19"/>
  <c r="BG137" i="19"/>
  <c r="BF137" i="19"/>
  <c r="T137" i="19"/>
  <c r="T136" i="19" s="1"/>
  <c r="R137" i="19"/>
  <c r="R136" i="19"/>
  <c r="P137" i="19"/>
  <c r="P136" i="19" s="1"/>
  <c r="BK137" i="19"/>
  <c r="BK136" i="19" s="1"/>
  <c r="J136" i="19" s="1"/>
  <c r="J69" i="19" s="1"/>
  <c r="J137" i="19"/>
  <c r="BE137" i="19"/>
  <c r="BI134" i="19"/>
  <c r="BH134" i="19"/>
  <c r="BG134" i="19"/>
  <c r="BF134" i="19"/>
  <c r="T134" i="19"/>
  <c r="R134" i="19"/>
  <c r="P134" i="19"/>
  <c r="BK134" i="19"/>
  <c r="BK129" i="19" s="1"/>
  <c r="J134" i="19"/>
  <c r="BE134" i="19"/>
  <c r="BI132" i="19"/>
  <c r="BH132" i="19"/>
  <c r="BG132" i="19"/>
  <c r="BF132" i="19"/>
  <c r="T132" i="19"/>
  <c r="T129" i="19" s="1"/>
  <c r="T128" i="19" s="1"/>
  <c r="R132" i="19"/>
  <c r="P132" i="19"/>
  <c r="BK132" i="19"/>
  <c r="J132" i="19"/>
  <c r="BE132" i="19"/>
  <c r="BI130" i="19"/>
  <c r="BH130" i="19"/>
  <c r="BG130" i="19"/>
  <c r="BF130" i="19"/>
  <c r="T130" i="19"/>
  <c r="R130" i="19"/>
  <c r="P130" i="19"/>
  <c r="P129" i="19" s="1"/>
  <c r="P128" i="19" s="1"/>
  <c r="BK130" i="19"/>
  <c r="J129" i="19"/>
  <c r="J68" i="19" s="1"/>
  <c r="J130" i="19"/>
  <c r="BE130" i="19"/>
  <c r="J34" i="19" s="1"/>
  <c r="AV73" i="1" s="1"/>
  <c r="BI126" i="19"/>
  <c r="BH126" i="19"/>
  <c r="BG126" i="19"/>
  <c r="BF126" i="19"/>
  <c r="T126" i="19"/>
  <c r="R126" i="19"/>
  <c r="P126" i="19"/>
  <c r="BK126" i="19"/>
  <c r="J126" i="19"/>
  <c r="BE126" i="19"/>
  <c r="BI124" i="19"/>
  <c r="BH124" i="19"/>
  <c r="BG124" i="19"/>
  <c r="BF124" i="19"/>
  <c r="T124" i="19"/>
  <c r="R124" i="19"/>
  <c r="P124" i="19"/>
  <c r="BK124" i="19"/>
  <c r="J124" i="19"/>
  <c r="BE124" i="19"/>
  <c r="BI122" i="19"/>
  <c r="BH122" i="19"/>
  <c r="BG122" i="19"/>
  <c r="BF122" i="19"/>
  <c r="T122" i="19"/>
  <c r="R122" i="19"/>
  <c r="P122" i="19"/>
  <c r="BK122" i="19"/>
  <c r="J122" i="19"/>
  <c r="BE122" i="19"/>
  <c r="BI120" i="19"/>
  <c r="BH120" i="19"/>
  <c r="BG120" i="19"/>
  <c r="BF120" i="19"/>
  <c r="T120" i="19"/>
  <c r="R120" i="19"/>
  <c r="P120" i="19"/>
  <c r="BK120" i="19"/>
  <c r="J120" i="19"/>
  <c r="BE120" i="19"/>
  <c r="BI118" i="19"/>
  <c r="BH118" i="19"/>
  <c r="BG118" i="19"/>
  <c r="BF118" i="19"/>
  <c r="T118" i="19"/>
  <c r="R118" i="19"/>
  <c r="P118" i="19"/>
  <c r="BK118" i="19"/>
  <c r="J118" i="19"/>
  <c r="BE118" i="19"/>
  <c r="BI116" i="19"/>
  <c r="BH116" i="19"/>
  <c r="BG116" i="19"/>
  <c r="BF116" i="19"/>
  <c r="T116" i="19"/>
  <c r="R116" i="19"/>
  <c r="P116" i="19"/>
  <c r="BK116" i="19"/>
  <c r="J116" i="19"/>
  <c r="BE116" i="19"/>
  <c r="BI114" i="19"/>
  <c r="BH114" i="19"/>
  <c r="BG114" i="19"/>
  <c r="BF114" i="19"/>
  <c r="T114" i="19"/>
  <c r="R114" i="19"/>
  <c r="P114" i="19"/>
  <c r="BK114" i="19"/>
  <c r="J114" i="19"/>
  <c r="BE114" i="19"/>
  <c r="BI112" i="19"/>
  <c r="BH112" i="19"/>
  <c r="BG112" i="19"/>
  <c r="BF112" i="19"/>
  <c r="T112" i="19"/>
  <c r="R112" i="19"/>
  <c r="P112" i="19"/>
  <c r="BK112" i="19"/>
  <c r="J112" i="19"/>
  <c r="BE112" i="19"/>
  <c r="BI110" i="19"/>
  <c r="BH110" i="19"/>
  <c r="BG110" i="19"/>
  <c r="BF110" i="19"/>
  <c r="T110" i="19"/>
  <c r="R110" i="19"/>
  <c r="P110" i="19"/>
  <c r="BK110" i="19"/>
  <c r="J110" i="19"/>
  <c r="BE110" i="19"/>
  <c r="BI108" i="19"/>
  <c r="BH108" i="19"/>
  <c r="BG108" i="19"/>
  <c r="BF108" i="19"/>
  <c r="T108" i="19"/>
  <c r="R108" i="19"/>
  <c r="P108" i="19"/>
  <c r="BK108" i="19"/>
  <c r="J108" i="19"/>
  <c r="BE108" i="19"/>
  <c r="BI106" i="19"/>
  <c r="BH106" i="19"/>
  <c r="BG106" i="19"/>
  <c r="BF106" i="19"/>
  <c r="T106" i="19"/>
  <c r="R106" i="19"/>
  <c r="P106" i="19"/>
  <c r="BK106" i="19"/>
  <c r="J106" i="19"/>
  <c r="BE106" i="19"/>
  <c r="BI104" i="19"/>
  <c r="BH104" i="19"/>
  <c r="BG104" i="19"/>
  <c r="BF104" i="19"/>
  <c r="T104" i="19"/>
  <c r="R104" i="19"/>
  <c r="P104" i="19"/>
  <c r="BK104" i="19"/>
  <c r="J104" i="19"/>
  <c r="BE104" i="19"/>
  <c r="BI102" i="19"/>
  <c r="BH102" i="19"/>
  <c r="BG102" i="19"/>
  <c r="BF102" i="19"/>
  <c r="T102" i="19"/>
  <c r="R102" i="19"/>
  <c r="P102" i="19"/>
  <c r="BK102" i="19"/>
  <c r="J102" i="19"/>
  <c r="BE102" i="19"/>
  <c r="BI100" i="19"/>
  <c r="BH100" i="19"/>
  <c r="BG100" i="19"/>
  <c r="BF100" i="19"/>
  <c r="J35" i="19" s="1"/>
  <c r="T100" i="19"/>
  <c r="R100" i="19"/>
  <c r="P100" i="19"/>
  <c r="BK100" i="19"/>
  <c r="J100" i="19"/>
  <c r="BE100" i="19"/>
  <c r="BI98" i="19"/>
  <c r="F38" i="19" s="1"/>
  <c r="BD73" i="1" s="1"/>
  <c r="BH98" i="19"/>
  <c r="BG98" i="19"/>
  <c r="BF98" i="19"/>
  <c r="T98" i="19"/>
  <c r="R98" i="19"/>
  <c r="P98" i="19"/>
  <c r="BK98" i="19"/>
  <c r="J98" i="19"/>
  <c r="BE98" i="19"/>
  <c r="BI96" i="19"/>
  <c r="BH96" i="19"/>
  <c r="F37" i="19" s="1"/>
  <c r="BC73" i="1" s="1"/>
  <c r="BG96" i="19"/>
  <c r="F36" i="19"/>
  <c r="BB73" i="1" s="1"/>
  <c r="BF96" i="19"/>
  <c r="AW73" i="1"/>
  <c r="T96" i="19"/>
  <c r="T95" i="19"/>
  <c r="R96" i="19"/>
  <c r="R95" i="19"/>
  <c r="P96" i="19"/>
  <c r="P95" i="19"/>
  <c r="BK96" i="19"/>
  <c r="J96" i="19"/>
  <c r="BE96" i="19"/>
  <c r="J89" i="19"/>
  <c r="F89" i="19"/>
  <c r="F87" i="19"/>
  <c r="E85" i="19"/>
  <c r="J59" i="19"/>
  <c r="F59" i="19"/>
  <c r="F57" i="19"/>
  <c r="E55" i="19"/>
  <c r="J22" i="19"/>
  <c r="E22" i="19"/>
  <c r="J21" i="19"/>
  <c r="J16" i="19"/>
  <c r="E7" i="19"/>
  <c r="E49" i="19" s="1"/>
  <c r="E79" i="19"/>
  <c r="AY72" i="1"/>
  <c r="AX72" i="1"/>
  <c r="BI133" i="18"/>
  <c r="BH133" i="18"/>
  <c r="BG133" i="18"/>
  <c r="BF133" i="18"/>
  <c r="T133" i="18"/>
  <c r="T132" i="18" s="1"/>
  <c r="R133" i="18"/>
  <c r="R132" i="18"/>
  <c r="P133" i="18"/>
  <c r="P132" i="18" s="1"/>
  <c r="BK133" i="18"/>
  <c r="BK132" i="18"/>
  <c r="J132" i="18"/>
  <c r="J69" i="18" s="1"/>
  <c r="J133" i="18"/>
  <c r="BE133" i="18"/>
  <c r="BI130" i="18"/>
  <c r="BH130" i="18"/>
  <c r="BG130" i="18"/>
  <c r="BF130" i="18"/>
  <c r="T130" i="18"/>
  <c r="T129" i="18" s="1"/>
  <c r="R130" i="18"/>
  <c r="R129" i="18"/>
  <c r="R128" i="18" s="1"/>
  <c r="P130" i="18"/>
  <c r="P129" i="18"/>
  <c r="P128" i="18"/>
  <c r="BK130" i="18"/>
  <c r="BK129" i="18"/>
  <c r="J129" i="18"/>
  <c r="BK128" i="18"/>
  <c r="J128" i="18" s="1"/>
  <c r="J67" i="18" s="1"/>
  <c r="J130" i="18"/>
  <c r="BE130" i="18"/>
  <c r="J68" i="18"/>
  <c r="BI126" i="18"/>
  <c r="BH126" i="18"/>
  <c r="BG126" i="18"/>
  <c r="BF126" i="18"/>
  <c r="T126" i="18"/>
  <c r="R126" i="18"/>
  <c r="P126" i="18"/>
  <c r="BK126" i="18"/>
  <c r="J126" i="18"/>
  <c r="BE126" i="18"/>
  <c r="BI124" i="18"/>
  <c r="BH124" i="18"/>
  <c r="BG124" i="18"/>
  <c r="BF124" i="18"/>
  <c r="T124" i="18"/>
  <c r="R124" i="18"/>
  <c r="P124" i="18"/>
  <c r="BK124" i="18"/>
  <c r="J124" i="18"/>
  <c r="BE124" i="18" s="1"/>
  <c r="BI122" i="18"/>
  <c r="BH122" i="18"/>
  <c r="BG122" i="18"/>
  <c r="BF122" i="18"/>
  <c r="T122" i="18"/>
  <c r="R122" i="18"/>
  <c r="P122" i="18"/>
  <c r="BK122" i="18"/>
  <c r="J122" i="18"/>
  <c r="BE122" i="18"/>
  <c r="BI120" i="18"/>
  <c r="BH120" i="18"/>
  <c r="BG120" i="18"/>
  <c r="BF120" i="18"/>
  <c r="T120" i="18"/>
  <c r="R120" i="18"/>
  <c r="P120" i="18"/>
  <c r="BK120" i="18"/>
  <c r="J120" i="18"/>
  <c r="BE120" i="18" s="1"/>
  <c r="BI118" i="18"/>
  <c r="BH118" i="18"/>
  <c r="BG118" i="18"/>
  <c r="BF118" i="18"/>
  <c r="T118" i="18"/>
  <c r="R118" i="18"/>
  <c r="P118" i="18"/>
  <c r="BK118" i="18"/>
  <c r="J118" i="18"/>
  <c r="BE118" i="18"/>
  <c r="BI116" i="18"/>
  <c r="BH116" i="18"/>
  <c r="BG116" i="18"/>
  <c r="BF116" i="18"/>
  <c r="T116" i="18"/>
  <c r="R116" i="18"/>
  <c r="P116" i="18"/>
  <c r="BK116" i="18"/>
  <c r="J116" i="18"/>
  <c r="BE116" i="18" s="1"/>
  <c r="BI114" i="18"/>
  <c r="BH114" i="18"/>
  <c r="BG114" i="18"/>
  <c r="BF114" i="18"/>
  <c r="T114" i="18"/>
  <c r="R114" i="18"/>
  <c r="P114" i="18"/>
  <c r="BK114" i="18"/>
  <c r="J114" i="18"/>
  <c r="BE114" i="18"/>
  <c r="BI112" i="18"/>
  <c r="BH112" i="18"/>
  <c r="BG112" i="18"/>
  <c r="BF112" i="18"/>
  <c r="T112" i="18"/>
  <c r="R112" i="18"/>
  <c r="P112" i="18"/>
  <c r="BK112" i="18"/>
  <c r="J112" i="18"/>
  <c r="BE112" i="18" s="1"/>
  <c r="BI110" i="18"/>
  <c r="BH110" i="18"/>
  <c r="BG110" i="18"/>
  <c r="BF110" i="18"/>
  <c r="T110" i="18"/>
  <c r="R110" i="18"/>
  <c r="P110" i="18"/>
  <c r="BK110" i="18"/>
  <c r="J110" i="18"/>
  <c r="BE110" i="18"/>
  <c r="BI108" i="18"/>
  <c r="BH108" i="18"/>
  <c r="BG108" i="18"/>
  <c r="BF108" i="18"/>
  <c r="T108" i="18"/>
  <c r="R108" i="18"/>
  <c r="P108" i="18"/>
  <c r="BK108" i="18"/>
  <c r="J108" i="18"/>
  <c r="BE108" i="18" s="1"/>
  <c r="BI106" i="18"/>
  <c r="BH106" i="18"/>
  <c r="BG106" i="18"/>
  <c r="BF106" i="18"/>
  <c r="T106" i="18"/>
  <c r="R106" i="18"/>
  <c r="P106" i="18"/>
  <c r="BK106" i="18"/>
  <c r="J106" i="18"/>
  <c r="BE106" i="18"/>
  <c r="BI104" i="18"/>
  <c r="BH104" i="18"/>
  <c r="BG104" i="18"/>
  <c r="BF104" i="18"/>
  <c r="T104" i="18"/>
  <c r="R104" i="18"/>
  <c r="P104" i="18"/>
  <c r="BK104" i="18"/>
  <c r="J104" i="18"/>
  <c r="BE104" i="18" s="1"/>
  <c r="BI102" i="18"/>
  <c r="BH102" i="18"/>
  <c r="BG102" i="18"/>
  <c r="BF102" i="18"/>
  <c r="T102" i="18"/>
  <c r="R102" i="18"/>
  <c r="P102" i="18"/>
  <c r="BK102" i="18"/>
  <c r="J102" i="18"/>
  <c r="BE102" i="18"/>
  <c r="BI100" i="18"/>
  <c r="BH100" i="18"/>
  <c r="BG100" i="18"/>
  <c r="BF100" i="18"/>
  <c r="J35" i="18" s="1"/>
  <c r="AW72" i="1" s="1"/>
  <c r="T100" i="18"/>
  <c r="T95" i="18" s="1"/>
  <c r="R100" i="18"/>
  <c r="P100" i="18"/>
  <c r="BK100" i="18"/>
  <c r="J100" i="18"/>
  <c r="BE100" i="18" s="1"/>
  <c r="J34" i="18" s="1"/>
  <c r="AV72" i="1" s="1"/>
  <c r="BI98" i="18"/>
  <c r="BH98" i="18"/>
  <c r="BG98" i="18"/>
  <c r="BF98" i="18"/>
  <c r="T98" i="18"/>
  <c r="R98" i="18"/>
  <c r="P98" i="18"/>
  <c r="BK98" i="18"/>
  <c r="J98" i="18"/>
  <c r="BE98" i="18"/>
  <c r="BI96" i="18"/>
  <c r="BH96" i="18"/>
  <c r="F37" i="18"/>
  <c r="BC72" i="1" s="1"/>
  <c r="BG96" i="18"/>
  <c r="BF96" i="18"/>
  <c r="F35" i="18"/>
  <c r="BA72" i="1" s="1"/>
  <c r="T96" i="18"/>
  <c r="R96" i="18"/>
  <c r="R95" i="18"/>
  <c r="R94" i="18"/>
  <c r="R93" i="18" s="1"/>
  <c r="P96" i="18"/>
  <c r="BK96" i="18"/>
  <c r="BK95" i="18"/>
  <c r="J96" i="18"/>
  <c r="BE96" i="18"/>
  <c r="J89" i="18"/>
  <c r="F89" i="18"/>
  <c r="F87" i="18"/>
  <c r="E85" i="18"/>
  <c r="J59" i="18"/>
  <c r="F59" i="18"/>
  <c r="F57" i="18"/>
  <c r="E55" i="18"/>
  <c r="J22" i="18"/>
  <c r="E22" i="18"/>
  <c r="F60" i="18" s="1"/>
  <c r="F90" i="18"/>
  <c r="J21" i="18"/>
  <c r="J16" i="18"/>
  <c r="J57" i="18" s="1"/>
  <c r="J87" i="18"/>
  <c r="E7" i="18"/>
  <c r="E79" i="18"/>
  <c r="E49" i="18"/>
  <c r="AY70" i="1"/>
  <c r="AX70" i="1"/>
  <c r="BI101" i="17"/>
  <c r="BH101" i="17"/>
  <c r="BG101" i="17"/>
  <c r="BF101" i="17"/>
  <c r="T101" i="17"/>
  <c r="R101" i="17"/>
  <c r="R96" i="17" s="1"/>
  <c r="P101" i="17"/>
  <c r="BK101" i="17"/>
  <c r="J101" i="17"/>
  <c r="BE101" i="17"/>
  <c r="BI99" i="17"/>
  <c r="BH99" i="17"/>
  <c r="BG99" i="17"/>
  <c r="F36" i="17" s="1"/>
  <c r="BB70" i="1" s="1"/>
  <c r="BF99" i="17"/>
  <c r="T99" i="17"/>
  <c r="R99" i="17"/>
  <c r="P99" i="17"/>
  <c r="BK99" i="17"/>
  <c r="BK96" i="17" s="1"/>
  <c r="J96" i="17" s="1"/>
  <c r="J67" i="17" s="1"/>
  <c r="J99" i="17"/>
  <c r="BE99" i="17"/>
  <c r="BI97" i="17"/>
  <c r="BH97" i="17"/>
  <c r="F37" i="17" s="1"/>
  <c r="BG97" i="17"/>
  <c r="BF97" i="17"/>
  <c r="T97" i="17"/>
  <c r="T96" i="17"/>
  <c r="R97" i="17"/>
  <c r="P97" i="17"/>
  <c r="P96" i="17"/>
  <c r="P91" i="17" s="1"/>
  <c r="AU70" i="1" s="1"/>
  <c r="BK97" i="17"/>
  <c r="J97" i="17"/>
  <c r="BE97" i="17" s="1"/>
  <c r="BI94" i="17"/>
  <c r="F38" i="17"/>
  <c r="BD70" i="1" s="1"/>
  <c r="BH94" i="17"/>
  <c r="BC70" i="1"/>
  <c r="BG94" i="17"/>
  <c r="BF94" i="17"/>
  <c r="T94" i="17"/>
  <c r="T93" i="17"/>
  <c r="T92" i="17"/>
  <c r="T91" i="17"/>
  <c r="R94" i="17"/>
  <c r="R93" i="17"/>
  <c r="R92" i="17"/>
  <c r="R91" i="17"/>
  <c r="P94" i="17"/>
  <c r="P93" i="17"/>
  <c r="P92" i="17"/>
  <c r="BK94" i="17"/>
  <c r="BK93" i="17"/>
  <c r="BK92" i="17" s="1"/>
  <c r="J93" i="17"/>
  <c r="J66" i="17" s="1"/>
  <c r="J94" i="17"/>
  <c r="BE94" i="17" s="1"/>
  <c r="J34" i="17" s="1"/>
  <c r="AV70" i="1" s="1"/>
  <c r="J87" i="17"/>
  <c r="F87" i="17"/>
  <c r="F85" i="17"/>
  <c r="E83" i="17"/>
  <c r="J59" i="17"/>
  <c r="F59" i="17"/>
  <c r="F57" i="17"/>
  <c r="E55" i="17"/>
  <c r="J22" i="17"/>
  <c r="E22" i="17"/>
  <c r="F88" i="17"/>
  <c r="F60" i="17"/>
  <c r="J21" i="17"/>
  <c r="J16" i="17"/>
  <c r="J85" i="17"/>
  <c r="J57" i="17"/>
  <c r="E7" i="17"/>
  <c r="E77" i="17"/>
  <c r="E49" i="17"/>
  <c r="AY69" i="1"/>
  <c r="AX69" i="1"/>
  <c r="BI119" i="16"/>
  <c r="BH119" i="16"/>
  <c r="BG119" i="16"/>
  <c r="BF119" i="16"/>
  <c r="T119" i="16"/>
  <c r="R119" i="16"/>
  <c r="P119" i="16"/>
  <c r="BK119" i="16"/>
  <c r="J119" i="16"/>
  <c r="BE119" i="16"/>
  <c r="BI117" i="16"/>
  <c r="BH117" i="16"/>
  <c r="BG117" i="16"/>
  <c r="BF117" i="16"/>
  <c r="T117" i="16"/>
  <c r="R117" i="16"/>
  <c r="P117" i="16"/>
  <c r="BK117" i="16"/>
  <c r="J117" i="16"/>
  <c r="BE117" i="16" s="1"/>
  <c r="BI115" i="16"/>
  <c r="BH115" i="16"/>
  <c r="BG115" i="16"/>
  <c r="BF115" i="16"/>
  <c r="T115" i="16"/>
  <c r="R115" i="16"/>
  <c r="P115" i="16"/>
  <c r="BK115" i="16"/>
  <c r="J115" i="16"/>
  <c r="BE115" i="16"/>
  <c r="BI113" i="16"/>
  <c r="BH113" i="16"/>
  <c r="BG113" i="16"/>
  <c r="BF113" i="16"/>
  <c r="T113" i="16"/>
  <c r="R113" i="16"/>
  <c r="P113" i="16"/>
  <c r="BK113" i="16"/>
  <c r="J113" i="16"/>
  <c r="BE113" i="16" s="1"/>
  <c r="BI111" i="16"/>
  <c r="BH111" i="16"/>
  <c r="BG111" i="16"/>
  <c r="BF111" i="16"/>
  <c r="T111" i="16"/>
  <c r="R111" i="16"/>
  <c r="R110" i="16" s="1"/>
  <c r="R95" i="16" s="1"/>
  <c r="P111" i="16"/>
  <c r="BK111" i="16"/>
  <c r="BK110" i="16" s="1"/>
  <c r="J110" i="16" s="1"/>
  <c r="J69" i="16" s="1"/>
  <c r="J111" i="16"/>
  <c r="BE111" i="16"/>
  <c r="BI108" i="16"/>
  <c r="BH108" i="16"/>
  <c r="BG108" i="16"/>
  <c r="BF108" i="16"/>
  <c r="T108" i="16"/>
  <c r="R108" i="16"/>
  <c r="P108" i="16"/>
  <c r="BK108" i="16"/>
  <c r="J108" i="16"/>
  <c r="BE108" i="16"/>
  <c r="BI106" i="16"/>
  <c r="BH106" i="16"/>
  <c r="BG106" i="16"/>
  <c r="BF106" i="16"/>
  <c r="T106" i="16"/>
  <c r="R106" i="16"/>
  <c r="P106" i="16"/>
  <c r="BK106" i="16"/>
  <c r="J106" i="16"/>
  <c r="BE106" i="16" s="1"/>
  <c r="BI104" i="16"/>
  <c r="BH104" i="16"/>
  <c r="F37" i="16" s="1"/>
  <c r="BC69" i="1" s="1"/>
  <c r="BG104" i="16"/>
  <c r="BF104" i="16"/>
  <c r="T104" i="16"/>
  <c r="R104" i="16"/>
  <c r="P104" i="16"/>
  <c r="BK104" i="16"/>
  <c r="J104" i="16"/>
  <c r="BE104" i="16"/>
  <c r="BI102" i="16"/>
  <c r="BH102" i="16"/>
  <c r="BG102" i="16"/>
  <c r="BF102" i="16"/>
  <c r="T102" i="16"/>
  <c r="R102" i="16"/>
  <c r="R101" i="16"/>
  <c r="P102" i="16"/>
  <c r="BK102" i="16"/>
  <c r="BK101" i="16"/>
  <c r="J101" i="16"/>
  <c r="J68" i="16" s="1"/>
  <c r="J102" i="16"/>
  <c r="BE102" i="16"/>
  <c r="BI99" i="16"/>
  <c r="F38" i="16" s="1"/>
  <c r="BD69" i="1" s="1"/>
  <c r="BH99" i="16"/>
  <c r="BG99" i="16"/>
  <c r="BF99" i="16"/>
  <c r="T99" i="16"/>
  <c r="R99" i="16"/>
  <c r="P99" i="16"/>
  <c r="BK99" i="16"/>
  <c r="J99" i="16"/>
  <c r="BE99" i="16" s="1"/>
  <c r="BI97" i="16"/>
  <c r="BH97" i="16"/>
  <c r="BG97" i="16"/>
  <c r="BF97" i="16"/>
  <c r="F35" i="16" s="1"/>
  <c r="BA69" i="1" s="1"/>
  <c r="J35" i="16"/>
  <c r="AW69" i="1" s="1"/>
  <c r="T97" i="16"/>
  <c r="R97" i="16"/>
  <c r="R96" i="16"/>
  <c r="R94" i="16"/>
  <c r="R93" i="16" s="1"/>
  <c r="P97" i="16"/>
  <c r="P96" i="16"/>
  <c r="BK97" i="16"/>
  <c r="BK96" i="16" s="1"/>
  <c r="J97" i="16"/>
  <c r="BE97" i="16" s="1"/>
  <c r="J89" i="16"/>
  <c r="F89" i="16"/>
  <c r="F87" i="16"/>
  <c r="E85" i="16"/>
  <c r="J59" i="16"/>
  <c r="F59" i="16"/>
  <c r="F57" i="16"/>
  <c r="E55" i="16"/>
  <c r="J22" i="16"/>
  <c r="E22" i="16"/>
  <c r="F60" i="16" s="1"/>
  <c r="F90" i="16"/>
  <c r="J21" i="16"/>
  <c r="J16" i="16"/>
  <c r="J57" i="16" s="1"/>
  <c r="J87" i="16"/>
  <c r="E7" i="16"/>
  <c r="E79" i="16"/>
  <c r="E49" i="16"/>
  <c r="AY67" i="1"/>
  <c r="AX67" i="1"/>
  <c r="BI95" i="15"/>
  <c r="F38" i="15" s="1"/>
  <c r="BD67" i="1" s="1"/>
  <c r="BH95" i="15"/>
  <c r="BG95" i="15"/>
  <c r="BF95" i="15"/>
  <c r="T95" i="15"/>
  <c r="R95" i="15"/>
  <c r="P95" i="15"/>
  <c r="BK95" i="15"/>
  <c r="J95" i="15"/>
  <c r="BE95" i="15"/>
  <c r="BI93" i="15"/>
  <c r="BH93" i="15"/>
  <c r="F37" i="15" s="1"/>
  <c r="BC67" i="1" s="1"/>
  <c r="BG93" i="15"/>
  <c r="F36" i="15"/>
  <c r="BB67" i="1" s="1"/>
  <c r="BF93" i="15"/>
  <c r="F35" i="15" s="1"/>
  <c r="BA67" i="1" s="1"/>
  <c r="J35" i="15"/>
  <c r="AW67" i="1"/>
  <c r="T93" i="15"/>
  <c r="T92" i="15"/>
  <c r="T91" i="15" s="1"/>
  <c r="T90" i="15" s="1"/>
  <c r="R93" i="15"/>
  <c r="R92" i="15"/>
  <c r="R91" i="15" s="1"/>
  <c r="R90" i="15" s="1"/>
  <c r="P93" i="15"/>
  <c r="P92" i="15"/>
  <c r="P91" i="15" s="1"/>
  <c r="P90" i="15" s="1"/>
  <c r="AU67" i="1" s="1"/>
  <c r="BK93" i="15"/>
  <c r="BK92" i="15" s="1"/>
  <c r="J93" i="15"/>
  <c r="BE93" i="15"/>
  <c r="F34" i="15" s="1"/>
  <c r="AZ67" i="1" s="1"/>
  <c r="J34" i="15"/>
  <c r="AV67" i="1" s="1"/>
  <c r="J86" i="15"/>
  <c r="F86" i="15"/>
  <c r="F84" i="15"/>
  <c r="E82" i="15"/>
  <c r="J59" i="15"/>
  <c r="F59" i="15"/>
  <c r="F57" i="15"/>
  <c r="E55" i="15"/>
  <c r="J22" i="15"/>
  <c r="E22" i="15"/>
  <c r="J21" i="15"/>
  <c r="J16" i="15"/>
  <c r="E7" i="15"/>
  <c r="E49" i="15" s="1"/>
  <c r="E76" i="15"/>
  <c r="AY66" i="1"/>
  <c r="AX66" i="1"/>
  <c r="BI93" i="14"/>
  <c r="F38" i="14" s="1"/>
  <c r="BD66" i="1" s="1"/>
  <c r="BH93" i="14"/>
  <c r="F37" i="14"/>
  <c r="BC66" i="1" s="1"/>
  <c r="BG93" i="14"/>
  <c r="F36" i="14"/>
  <c r="BB66" i="1"/>
  <c r="BF93" i="14"/>
  <c r="J35" i="14"/>
  <c r="AW66" i="1"/>
  <c r="F35" i="14"/>
  <c r="BA66" i="1" s="1"/>
  <c r="T93" i="14"/>
  <c r="T92" i="14"/>
  <c r="T91" i="14"/>
  <c r="T90" i="14" s="1"/>
  <c r="R93" i="14"/>
  <c r="R92" i="14"/>
  <c r="R91" i="14"/>
  <c r="R90" i="14" s="1"/>
  <c r="P93" i="14"/>
  <c r="P92" i="14"/>
  <c r="P91" i="14"/>
  <c r="P90" i="14" s="1"/>
  <c r="AU66" i="1" s="1"/>
  <c r="BK93" i="14"/>
  <c r="BK92" i="14"/>
  <c r="J93" i="14"/>
  <c r="BE93" i="14"/>
  <c r="F34" i="14" s="1"/>
  <c r="AZ66" i="1" s="1"/>
  <c r="J34" i="14"/>
  <c r="AV66" i="1"/>
  <c r="J86" i="14"/>
  <c r="F86" i="14"/>
  <c r="F84" i="14"/>
  <c r="E82" i="14"/>
  <c r="J59" i="14"/>
  <c r="F59" i="14"/>
  <c r="F57" i="14"/>
  <c r="E55" i="14"/>
  <c r="J22" i="14"/>
  <c r="E22" i="14"/>
  <c r="F60" i="14" s="1"/>
  <c r="F87" i="14"/>
  <c r="J21" i="14"/>
  <c r="J16" i="14"/>
  <c r="J57" i="14" s="1"/>
  <c r="J84" i="14"/>
  <c r="E7" i="14"/>
  <c r="E76" i="14"/>
  <c r="E49" i="14"/>
  <c r="AY65" i="1"/>
  <c r="AX65" i="1"/>
  <c r="BI105" i="13"/>
  <c r="BH105" i="13"/>
  <c r="BG105" i="13"/>
  <c r="BF105" i="13"/>
  <c r="T105" i="13"/>
  <c r="R105" i="13"/>
  <c r="P105" i="13"/>
  <c r="BK105" i="13"/>
  <c r="J105" i="13"/>
  <c r="BE105" i="13"/>
  <c r="BI103" i="13"/>
  <c r="BH103" i="13"/>
  <c r="BG103" i="13"/>
  <c r="BF103" i="13"/>
  <c r="T103" i="13"/>
  <c r="R103" i="13"/>
  <c r="P103" i="13"/>
  <c r="BK103" i="13"/>
  <c r="J103" i="13"/>
  <c r="BE103" i="13"/>
  <c r="BI101" i="13"/>
  <c r="BH101" i="13"/>
  <c r="BG101" i="13"/>
  <c r="BF101" i="13"/>
  <c r="T101" i="13"/>
  <c r="R101" i="13"/>
  <c r="R96" i="13" s="1"/>
  <c r="P101" i="13"/>
  <c r="BK101" i="13"/>
  <c r="J101" i="13"/>
  <c r="BE101" i="13"/>
  <c r="BI99" i="13"/>
  <c r="BH99" i="13"/>
  <c r="BG99" i="13"/>
  <c r="F36" i="13" s="1"/>
  <c r="BB65" i="1" s="1"/>
  <c r="BF99" i="13"/>
  <c r="T99" i="13"/>
  <c r="R99" i="13"/>
  <c r="P99" i="13"/>
  <c r="BK99" i="13"/>
  <c r="BK96" i="13" s="1"/>
  <c r="J96" i="13" s="1"/>
  <c r="J67" i="13" s="1"/>
  <c r="J99" i="13"/>
  <c r="BE99" i="13"/>
  <c r="BI97" i="13"/>
  <c r="BH97" i="13"/>
  <c r="F37" i="13" s="1"/>
  <c r="BC65" i="1" s="1"/>
  <c r="BG97" i="13"/>
  <c r="BF97" i="13"/>
  <c r="T97" i="13"/>
  <c r="T96" i="13"/>
  <c r="R97" i="13"/>
  <c r="P97" i="13"/>
  <c r="P96" i="13"/>
  <c r="BK97" i="13"/>
  <c r="J97" i="13"/>
  <c r="BE97" i="13" s="1"/>
  <c r="BI94" i="13"/>
  <c r="F38" i="13"/>
  <c r="BD65" i="1" s="1"/>
  <c r="BH94" i="13"/>
  <c r="BG94" i="13"/>
  <c r="BF94" i="13"/>
  <c r="T94" i="13"/>
  <c r="T93" i="13"/>
  <c r="T92" i="13"/>
  <c r="T91" i="13"/>
  <c r="R94" i="13"/>
  <c r="R93" i="13"/>
  <c r="R92" i="13"/>
  <c r="R91" i="13"/>
  <c r="P94" i="13"/>
  <c r="P93" i="13"/>
  <c r="P92" i="13"/>
  <c r="P91" i="13"/>
  <c r="AU65" i="1" s="1"/>
  <c r="BK94" i="13"/>
  <c r="BK93" i="13"/>
  <c r="BK92" i="13" s="1"/>
  <c r="J93" i="13"/>
  <c r="J66" i="13" s="1"/>
  <c r="J94" i="13"/>
  <c r="BE94" i="13" s="1"/>
  <c r="F34" i="13"/>
  <c r="AZ65" i="1" s="1"/>
  <c r="J87" i="13"/>
  <c r="F87" i="13"/>
  <c r="F85" i="13"/>
  <c r="E83" i="13"/>
  <c r="J59" i="13"/>
  <c r="F59" i="13"/>
  <c r="F57" i="13"/>
  <c r="E55" i="13"/>
  <c r="J22" i="13"/>
  <c r="E22" i="13"/>
  <c r="F88" i="13"/>
  <c r="F60" i="13"/>
  <c r="J21" i="13"/>
  <c r="J16" i="13"/>
  <c r="J85" i="13"/>
  <c r="J57" i="13"/>
  <c r="E7" i="13"/>
  <c r="E77" i="13"/>
  <c r="E49" i="13"/>
  <c r="AY64" i="1"/>
  <c r="AX64" i="1"/>
  <c r="BI180" i="12"/>
  <c r="BH180" i="12"/>
  <c r="BG180" i="12"/>
  <c r="BF180" i="12"/>
  <c r="T180" i="12"/>
  <c r="T179" i="12"/>
  <c r="R180" i="12"/>
  <c r="R179" i="12" s="1"/>
  <c r="P180" i="12"/>
  <c r="P179" i="12"/>
  <c r="BK180" i="12"/>
  <c r="BK179" i="12" s="1"/>
  <c r="J179" i="12" s="1"/>
  <c r="J73" i="12" s="1"/>
  <c r="J180" i="12"/>
  <c r="BE180" i="12"/>
  <c r="BI177" i="12"/>
  <c r="BH177" i="12"/>
  <c r="BG177" i="12"/>
  <c r="BF177" i="12"/>
  <c r="T177" i="12"/>
  <c r="R177" i="12"/>
  <c r="P177" i="12"/>
  <c r="P172" i="12" s="1"/>
  <c r="BK177" i="12"/>
  <c r="J177" i="12"/>
  <c r="BE177" i="12"/>
  <c r="BI175" i="12"/>
  <c r="BH175" i="12"/>
  <c r="BG175" i="12"/>
  <c r="BF175" i="12"/>
  <c r="T175" i="12"/>
  <c r="T172" i="12" s="1"/>
  <c r="R175" i="12"/>
  <c r="P175" i="12"/>
  <c r="BK175" i="12"/>
  <c r="J175" i="12"/>
  <c r="BE175" i="12" s="1"/>
  <c r="BI173" i="12"/>
  <c r="BH173" i="12"/>
  <c r="BG173" i="12"/>
  <c r="BF173" i="12"/>
  <c r="T173" i="12"/>
  <c r="R173" i="12"/>
  <c r="R172" i="12" s="1"/>
  <c r="P173" i="12"/>
  <c r="BK173" i="12"/>
  <c r="BK172" i="12" s="1"/>
  <c r="J172" i="12" s="1"/>
  <c r="J72" i="12" s="1"/>
  <c r="J173" i="12"/>
  <c r="BE173" i="12"/>
  <c r="BI170" i="12"/>
  <c r="BH170" i="12"/>
  <c r="BG170" i="12"/>
  <c r="BF170" i="12"/>
  <c r="T170" i="12"/>
  <c r="R170" i="12"/>
  <c r="P170" i="12"/>
  <c r="BK170" i="12"/>
  <c r="J170" i="12"/>
  <c r="BE170" i="12"/>
  <c r="BI168" i="12"/>
  <c r="BH168" i="12"/>
  <c r="BG168" i="12"/>
  <c r="BF168" i="12"/>
  <c r="T168" i="12"/>
  <c r="R168" i="12"/>
  <c r="P168" i="12"/>
  <c r="BK168" i="12"/>
  <c r="J168" i="12"/>
  <c r="BE168" i="12" s="1"/>
  <c r="BI166" i="12"/>
  <c r="BH166" i="12"/>
  <c r="BG166" i="12"/>
  <c r="BF166" i="12"/>
  <c r="T166" i="12"/>
  <c r="R166" i="12"/>
  <c r="P166" i="12"/>
  <c r="BK166" i="12"/>
  <c r="J166" i="12"/>
  <c r="BE166" i="12"/>
  <c r="BI164" i="12"/>
  <c r="BH164" i="12"/>
  <c r="BG164" i="12"/>
  <c r="BF164" i="12"/>
  <c r="T164" i="12"/>
  <c r="R164" i="12"/>
  <c r="P164" i="12"/>
  <c r="BK164" i="12"/>
  <c r="J164" i="12"/>
  <c r="BE164" i="12" s="1"/>
  <c r="BI162" i="12"/>
  <c r="BH162" i="12"/>
  <c r="BG162" i="12"/>
  <c r="BF162" i="12"/>
  <c r="T162" i="12"/>
  <c r="R162" i="12"/>
  <c r="P162" i="12"/>
  <c r="P157" i="12" s="1"/>
  <c r="BK162" i="12"/>
  <c r="J162" i="12"/>
  <c r="BE162" i="12"/>
  <c r="BI160" i="12"/>
  <c r="BH160" i="12"/>
  <c r="BG160" i="12"/>
  <c r="BF160" i="12"/>
  <c r="T160" i="12"/>
  <c r="T157" i="12" s="1"/>
  <c r="R160" i="12"/>
  <c r="P160" i="12"/>
  <c r="BK160" i="12"/>
  <c r="J160" i="12"/>
  <c r="BE160" i="12" s="1"/>
  <c r="BI158" i="12"/>
  <c r="BH158" i="12"/>
  <c r="BG158" i="12"/>
  <c r="BF158" i="12"/>
  <c r="T158" i="12"/>
  <c r="R158" i="12"/>
  <c r="R157" i="12" s="1"/>
  <c r="P158" i="12"/>
  <c r="BK158" i="12"/>
  <c r="BK157" i="12" s="1"/>
  <c r="J157" i="12" s="1"/>
  <c r="J71" i="12" s="1"/>
  <c r="J158" i="12"/>
  <c r="BE158" i="12"/>
  <c r="BI155" i="12"/>
  <c r="BH155" i="12"/>
  <c r="BG155" i="12"/>
  <c r="BF155" i="12"/>
  <c r="T155" i="12"/>
  <c r="R155" i="12"/>
  <c r="P155" i="12"/>
  <c r="BK155" i="12"/>
  <c r="J155" i="12"/>
  <c r="BE155" i="12"/>
  <c r="BI153" i="12"/>
  <c r="BH153" i="12"/>
  <c r="BG153" i="12"/>
  <c r="BF153" i="12"/>
  <c r="T153" i="12"/>
  <c r="R153" i="12"/>
  <c r="P153" i="12"/>
  <c r="BK153" i="12"/>
  <c r="J153" i="12"/>
  <c r="BE153" i="12" s="1"/>
  <c r="BI151" i="12"/>
  <c r="BH151" i="12"/>
  <c r="BG151" i="12"/>
  <c r="BF151" i="12"/>
  <c r="T151" i="12"/>
  <c r="R151" i="12"/>
  <c r="P151" i="12"/>
  <c r="BK151" i="12"/>
  <c r="J151" i="12"/>
  <c r="BE151" i="12"/>
  <c r="BI149" i="12"/>
  <c r="BH149" i="12"/>
  <c r="BG149" i="12"/>
  <c r="BF149" i="12"/>
  <c r="T149" i="12"/>
  <c r="T148" i="12" s="1"/>
  <c r="R149" i="12"/>
  <c r="R148" i="12"/>
  <c r="P149" i="12"/>
  <c r="BK149" i="12"/>
  <c r="BK148" i="12"/>
  <c r="J148" i="12"/>
  <c r="J70" i="12" s="1"/>
  <c r="J149" i="12"/>
  <c r="BE149" i="12"/>
  <c r="BI146" i="12"/>
  <c r="BH146" i="12"/>
  <c r="BG146" i="12"/>
  <c r="BF146" i="12"/>
  <c r="T146" i="12"/>
  <c r="R146" i="12"/>
  <c r="P146" i="12"/>
  <c r="BK146" i="12"/>
  <c r="J146" i="12"/>
  <c r="BE146" i="12" s="1"/>
  <c r="BI144" i="12"/>
  <c r="BH144" i="12"/>
  <c r="BG144" i="12"/>
  <c r="BF144" i="12"/>
  <c r="T144" i="12"/>
  <c r="R144" i="12"/>
  <c r="P144" i="12"/>
  <c r="BK144" i="12"/>
  <c r="J144" i="12"/>
  <c r="BE144" i="12"/>
  <c r="BI142" i="12"/>
  <c r="BH142" i="12"/>
  <c r="BG142" i="12"/>
  <c r="BF142" i="12"/>
  <c r="T142" i="12"/>
  <c r="R142" i="12"/>
  <c r="P142" i="12"/>
  <c r="BK142" i="12"/>
  <c r="J142" i="12"/>
  <c r="BE142" i="12" s="1"/>
  <c r="BI139" i="12"/>
  <c r="BH139" i="12"/>
  <c r="BG139" i="12"/>
  <c r="BF139" i="12"/>
  <c r="T139" i="12"/>
  <c r="R139" i="12"/>
  <c r="R134" i="12" s="1"/>
  <c r="R133" i="12" s="1"/>
  <c r="P139" i="12"/>
  <c r="BK139" i="12"/>
  <c r="J139" i="12"/>
  <c r="BE139" i="12"/>
  <c r="BI137" i="12"/>
  <c r="BH137" i="12"/>
  <c r="BG137" i="12"/>
  <c r="BF137" i="12"/>
  <c r="T137" i="12"/>
  <c r="R137" i="12"/>
  <c r="P137" i="12"/>
  <c r="BK137" i="12"/>
  <c r="J137" i="12"/>
  <c r="BE137" i="12" s="1"/>
  <c r="BI135" i="12"/>
  <c r="BH135" i="12"/>
  <c r="BG135" i="12"/>
  <c r="BF135" i="12"/>
  <c r="T135" i="12"/>
  <c r="R135" i="12"/>
  <c r="P135" i="12"/>
  <c r="BK135" i="12"/>
  <c r="BK134" i="12"/>
  <c r="J135" i="12"/>
  <c r="BE135" i="12" s="1"/>
  <c r="BI131" i="12"/>
  <c r="BH131" i="12"/>
  <c r="BG131" i="12"/>
  <c r="BF131" i="12"/>
  <c r="T131" i="12"/>
  <c r="T128" i="12" s="1"/>
  <c r="R131" i="12"/>
  <c r="P131" i="12"/>
  <c r="BK131" i="12"/>
  <c r="J131" i="12"/>
  <c r="BE131" i="12" s="1"/>
  <c r="BI129" i="12"/>
  <c r="BH129" i="12"/>
  <c r="BG129" i="12"/>
  <c r="BF129" i="12"/>
  <c r="T129" i="12"/>
  <c r="R129" i="12"/>
  <c r="R128" i="12" s="1"/>
  <c r="P129" i="12"/>
  <c r="P128" i="12"/>
  <c r="BK129" i="12"/>
  <c r="BK128" i="12" s="1"/>
  <c r="J128" i="12" s="1"/>
  <c r="J67" i="12" s="1"/>
  <c r="J129" i="12"/>
  <c r="BE129" i="12"/>
  <c r="BI126" i="12"/>
  <c r="BH126" i="12"/>
  <c r="BG126" i="12"/>
  <c r="BF126" i="12"/>
  <c r="T126" i="12"/>
  <c r="R126" i="12"/>
  <c r="P126" i="12"/>
  <c r="BK126" i="12"/>
  <c r="J126" i="12"/>
  <c r="BE126" i="12"/>
  <c r="BI124" i="12"/>
  <c r="BH124" i="12"/>
  <c r="BG124" i="12"/>
  <c r="BF124" i="12"/>
  <c r="T124" i="12"/>
  <c r="R124" i="12"/>
  <c r="P124" i="12"/>
  <c r="BK124" i="12"/>
  <c r="J124" i="12"/>
  <c r="BE124" i="12" s="1"/>
  <c r="BI122" i="12"/>
  <c r="BH122" i="12"/>
  <c r="BG122" i="12"/>
  <c r="BF122" i="12"/>
  <c r="T122" i="12"/>
  <c r="R122" i="12"/>
  <c r="P122" i="12"/>
  <c r="BK122" i="12"/>
  <c r="J122" i="12"/>
  <c r="BE122" i="12"/>
  <c r="BI120" i="12"/>
  <c r="BH120" i="12"/>
  <c r="BG120" i="12"/>
  <c r="BF120" i="12"/>
  <c r="T120" i="12"/>
  <c r="R120" i="12"/>
  <c r="P120" i="12"/>
  <c r="BK120" i="12"/>
  <c r="J120" i="12"/>
  <c r="BE120" i="12" s="1"/>
  <c r="BI118" i="12"/>
  <c r="BH118" i="12"/>
  <c r="BG118" i="12"/>
  <c r="BF118" i="12"/>
  <c r="T118" i="12"/>
  <c r="R118" i="12"/>
  <c r="P118" i="12"/>
  <c r="BK118" i="12"/>
  <c r="J118" i="12"/>
  <c r="BE118" i="12"/>
  <c r="BI116" i="12"/>
  <c r="BH116" i="12"/>
  <c r="BG116" i="12"/>
  <c r="BF116" i="12"/>
  <c r="T116" i="12"/>
  <c r="R116" i="12"/>
  <c r="P116" i="12"/>
  <c r="BK116" i="12"/>
  <c r="J116" i="12"/>
  <c r="BE116" i="12" s="1"/>
  <c r="BI114" i="12"/>
  <c r="BH114" i="12"/>
  <c r="BG114" i="12"/>
  <c r="BF114" i="12"/>
  <c r="T114" i="12"/>
  <c r="R114" i="12"/>
  <c r="P114" i="12"/>
  <c r="BK114" i="12"/>
  <c r="J114" i="12"/>
  <c r="BE114" i="12"/>
  <c r="BI112" i="12"/>
  <c r="BH112" i="12"/>
  <c r="BG112" i="12"/>
  <c r="BF112" i="12"/>
  <c r="T112" i="12"/>
  <c r="R112" i="12"/>
  <c r="P112" i="12"/>
  <c r="BK112" i="12"/>
  <c r="J112" i="12"/>
  <c r="BE112" i="12" s="1"/>
  <c r="BI110" i="12"/>
  <c r="BH110" i="12"/>
  <c r="BG110" i="12"/>
  <c r="BF110" i="12"/>
  <c r="T110" i="12"/>
  <c r="R110" i="12"/>
  <c r="P110" i="12"/>
  <c r="BK110" i="12"/>
  <c r="J110" i="12"/>
  <c r="BE110" i="12"/>
  <c r="BI108" i="12"/>
  <c r="BH108" i="12"/>
  <c r="BG108" i="12"/>
  <c r="BF108" i="12"/>
  <c r="T108" i="12"/>
  <c r="R108" i="12"/>
  <c r="P108" i="12"/>
  <c r="BK108" i="12"/>
  <c r="J108" i="12"/>
  <c r="BE108" i="12" s="1"/>
  <c r="BI106" i="12"/>
  <c r="BH106" i="12"/>
  <c r="BG106" i="12"/>
  <c r="BF106" i="12"/>
  <c r="T106" i="12"/>
  <c r="R106" i="12"/>
  <c r="P106" i="12"/>
  <c r="P99" i="12" s="1"/>
  <c r="BK106" i="12"/>
  <c r="J106" i="12"/>
  <c r="BE106" i="12"/>
  <c r="BI104" i="12"/>
  <c r="BH104" i="12"/>
  <c r="BG104" i="12"/>
  <c r="BF104" i="12"/>
  <c r="T104" i="12"/>
  <c r="T99" i="12" s="1"/>
  <c r="R104" i="12"/>
  <c r="P104" i="12"/>
  <c r="BK104" i="12"/>
  <c r="J104" i="12"/>
  <c r="BE104" i="12" s="1"/>
  <c r="BI102" i="12"/>
  <c r="BH102" i="12"/>
  <c r="BG102" i="12"/>
  <c r="BF102" i="12"/>
  <c r="T102" i="12"/>
  <c r="R102" i="12"/>
  <c r="P102" i="12"/>
  <c r="BK102" i="12"/>
  <c r="J102" i="12"/>
  <c r="BE102" i="12"/>
  <c r="BI100" i="12"/>
  <c r="BH100" i="12"/>
  <c r="F37" i="12" s="1"/>
  <c r="BC64" i="1" s="1"/>
  <c r="BG100" i="12"/>
  <c r="BF100" i="12"/>
  <c r="F35" i="12"/>
  <c r="BA64" i="1" s="1"/>
  <c r="T100" i="12"/>
  <c r="R100" i="12"/>
  <c r="R99" i="12"/>
  <c r="R98" i="12" s="1"/>
  <c r="R97" i="12" s="1"/>
  <c r="P100" i="12"/>
  <c r="BK100" i="12"/>
  <c r="BK99" i="12"/>
  <c r="J100" i="12"/>
  <c r="BE100" i="12"/>
  <c r="J93" i="12"/>
  <c r="F93" i="12"/>
  <c r="F91" i="12"/>
  <c r="E89" i="12"/>
  <c r="J59" i="12"/>
  <c r="F59" i="12"/>
  <c r="F57" i="12"/>
  <c r="E55" i="12"/>
  <c r="J22" i="12"/>
  <c r="E22" i="12"/>
  <c r="F60" i="12" s="1"/>
  <c r="J21" i="12"/>
  <c r="J16" i="12"/>
  <c r="J57" i="12" s="1"/>
  <c r="J91" i="12"/>
  <c r="E7" i="12"/>
  <c r="E49" i="12" s="1"/>
  <c r="E83" i="12"/>
  <c r="AY63" i="1"/>
  <c r="AX63" i="1"/>
  <c r="BI172" i="11"/>
  <c r="BH172" i="11"/>
  <c r="BG172" i="11"/>
  <c r="BF172" i="11"/>
  <c r="T172" i="11"/>
  <c r="T171" i="11" s="1"/>
  <c r="R172" i="11"/>
  <c r="R171" i="11" s="1"/>
  <c r="P172" i="11"/>
  <c r="P171" i="11" s="1"/>
  <c r="BK172" i="11"/>
  <c r="BK171" i="11" s="1"/>
  <c r="J171" i="11"/>
  <c r="J73" i="11" s="1"/>
  <c r="J172" i="11"/>
  <c r="BE172" i="11"/>
  <c r="BI169" i="11"/>
  <c r="BH169" i="11"/>
  <c r="BG169" i="11"/>
  <c r="BF169" i="11"/>
  <c r="T169" i="11"/>
  <c r="R169" i="11"/>
  <c r="P169" i="11"/>
  <c r="BK169" i="11"/>
  <c r="J169" i="11"/>
  <c r="BE169" i="11" s="1"/>
  <c r="BI167" i="11"/>
  <c r="BH167" i="11"/>
  <c r="BG167" i="11"/>
  <c r="BF167" i="11"/>
  <c r="T167" i="11"/>
  <c r="R167" i="11"/>
  <c r="P167" i="11"/>
  <c r="BK167" i="11"/>
  <c r="J167" i="11"/>
  <c r="BE167" i="11" s="1"/>
  <c r="BI165" i="11"/>
  <c r="BH165" i="11"/>
  <c r="BG165" i="11"/>
  <c r="BF165" i="11"/>
  <c r="T165" i="11"/>
  <c r="T164" i="11" s="1"/>
  <c r="R165" i="11"/>
  <c r="R164" i="11" s="1"/>
  <c r="P165" i="11"/>
  <c r="BK165" i="11"/>
  <c r="BK164" i="11" s="1"/>
  <c r="J164" i="11" s="1"/>
  <c r="J72" i="11" s="1"/>
  <c r="J165" i="11"/>
  <c r="BE165" i="11"/>
  <c r="BI162" i="11"/>
  <c r="BH162" i="11"/>
  <c r="BG162" i="11"/>
  <c r="BF162" i="11"/>
  <c r="T162" i="11"/>
  <c r="R162" i="11"/>
  <c r="P162" i="11"/>
  <c r="BK162" i="11"/>
  <c r="J162" i="11"/>
  <c r="BE162" i="11" s="1"/>
  <c r="BI160" i="11"/>
  <c r="BH160" i="11"/>
  <c r="BG160" i="11"/>
  <c r="BF160" i="11"/>
  <c r="T160" i="11"/>
  <c r="R160" i="11"/>
  <c r="P160" i="11"/>
  <c r="BK160" i="11"/>
  <c r="J160" i="11"/>
  <c r="BE160" i="11" s="1"/>
  <c r="BI158" i="11"/>
  <c r="BH158" i="11"/>
  <c r="BG158" i="11"/>
  <c r="BF158" i="11"/>
  <c r="T158" i="11"/>
  <c r="R158" i="11"/>
  <c r="P158" i="11"/>
  <c r="BK158" i="11"/>
  <c r="J158" i="11"/>
  <c r="BE158" i="11" s="1"/>
  <c r="BI156" i="11"/>
  <c r="BH156" i="11"/>
  <c r="BG156" i="11"/>
  <c r="BF156" i="11"/>
  <c r="T156" i="11"/>
  <c r="R156" i="11"/>
  <c r="P156" i="11"/>
  <c r="BK156" i="11"/>
  <c r="J156" i="11"/>
  <c r="BE156" i="11" s="1"/>
  <c r="BI154" i="11"/>
  <c r="BH154" i="11"/>
  <c r="BG154" i="11"/>
  <c r="BF154" i="11"/>
  <c r="T154" i="11"/>
  <c r="R154" i="11"/>
  <c r="R153" i="11" s="1"/>
  <c r="P154" i="11"/>
  <c r="P153" i="11" s="1"/>
  <c r="BK154" i="11"/>
  <c r="BK153" i="11" s="1"/>
  <c r="J153" i="11"/>
  <c r="J71" i="11" s="1"/>
  <c r="J154" i="11"/>
  <c r="BE154" i="11"/>
  <c r="BI151" i="11"/>
  <c r="BH151" i="11"/>
  <c r="BG151" i="11"/>
  <c r="BF151" i="11"/>
  <c r="T151" i="11"/>
  <c r="R151" i="11"/>
  <c r="P151" i="11"/>
  <c r="BK151" i="11"/>
  <c r="J151" i="11"/>
  <c r="BE151" i="11" s="1"/>
  <c r="BI149" i="11"/>
  <c r="BH149" i="11"/>
  <c r="BG149" i="11"/>
  <c r="BF149" i="11"/>
  <c r="T149" i="11"/>
  <c r="R149" i="11"/>
  <c r="P149" i="11"/>
  <c r="BK149" i="11"/>
  <c r="J149" i="11"/>
  <c r="BE149" i="11" s="1"/>
  <c r="BI147" i="11"/>
  <c r="BH147" i="11"/>
  <c r="BG147" i="11"/>
  <c r="BF147" i="11"/>
  <c r="T147" i="11"/>
  <c r="R147" i="11"/>
  <c r="P147" i="11"/>
  <c r="BK147" i="11"/>
  <c r="J147" i="11"/>
  <c r="BE147" i="11" s="1"/>
  <c r="BI145" i="11"/>
  <c r="BH145" i="11"/>
  <c r="BG145" i="11"/>
  <c r="BF145" i="11"/>
  <c r="T145" i="11"/>
  <c r="T144" i="11" s="1"/>
  <c r="R145" i="11"/>
  <c r="R144" i="11" s="1"/>
  <c r="P145" i="11"/>
  <c r="BK145" i="11"/>
  <c r="BK144" i="11" s="1"/>
  <c r="J144" i="11" s="1"/>
  <c r="J70" i="11" s="1"/>
  <c r="J145" i="11"/>
  <c r="BE145" i="11"/>
  <c r="BI142" i="11"/>
  <c r="BH142" i="11"/>
  <c r="BG142" i="11"/>
  <c r="BF142" i="11"/>
  <c r="T142" i="11"/>
  <c r="R142" i="11"/>
  <c r="P142" i="11"/>
  <c r="BK142" i="11"/>
  <c r="J142" i="11"/>
  <c r="BE142" i="11" s="1"/>
  <c r="BI140" i="11"/>
  <c r="BH140" i="11"/>
  <c r="BG140" i="11"/>
  <c r="BF140" i="11"/>
  <c r="T140" i="11"/>
  <c r="R140" i="11"/>
  <c r="P140" i="11"/>
  <c r="BK140" i="11"/>
  <c r="J140" i="11"/>
  <c r="BE140" i="11" s="1"/>
  <c r="BI137" i="11"/>
  <c r="BH137" i="11"/>
  <c r="BG137" i="11"/>
  <c r="BF137" i="11"/>
  <c r="T137" i="11"/>
  <c r="R137" i="11"/>
  <c r="P137" i="11"/>
  <c r="BK137" i="11"/>
  <c r="J137" i="11"/>
  <c r="BE137" i="11" s="1"/>
  <c r="BI135" i="11"/>
  <c r="BH135" i="11"/>
  <c r="BG135" i="11"/>
  <c r="BF135" i="11"/>
  <c r="T135" i="11"/>
  <c r="R135" i="11"/>
  <c r="R134" i="11"/>
  <c r="P135" i="11"/>
  <c r="P134" i="11" s="1"/>
  <c r="BK135" i="11"/>
  <c r="BK134" i="11"/>
  <c r="J134" i="11" s="1"/>
  <c r="BK133" i="11"/>
  <c r="J135" i="11"/>
  <c r="BE135" i="11" s="1"/>
  <c r="J69" i="11"/>
  <c r="BI131" i="11"/>
  <c r="BH131" i="11"/>
  <c r="BG131" i="11"/>
  <c r="BF131" i="11"/>
  <c r="T131" i="11"/>
  <c r="R131" i="11"/>
  <c r="P131" i="11"/>
  <c r="BK131" i="11"/>
  <c r="J131" i="11"/>
  <c r="BE131" i="11" s="1"/>
  <c r="BI129" i="11"/>
  <c r="BH129" i="11"/>
  <c r="BG129" i="11"/>
  <c r="BF129" i="11"/>
  <c r="T129" i="11"/>
  <c r="T128" i="11" s="1"/>
  <c r="R129" i="11"/>
  <c r="R128" i="11" s="1"/>
  <c r="P129" i="11"/>
  <c r="P128" i="11" s="1"/>
  <c r="BK129" i="11"/>
  <c r="BK128" i="11" s="1"/>
  <c r="J128" i="11"/>
  <c r="J67" i="11" s="1"/>
  <c r="J129" i="11"/>
  <c r="BE129" i="11"/>
  <c r="BI126" i="11"/>
  <c r="BH126" i="11"/>
  <c r="BG126" i="11"/>
  <c r="BF126" i="11"/>
  <c r="T126" i="11"/>
  <c r="R126" i="11"/>
  <c r="P126" i="11"/>
  <c r="BK126" i="11"/>
  <c r="J126" i="11"/>
  <c r="BE126" i="11" s="1"/>
  <c r="BI124" i="11"/>
  <c r="BH124" i="11"/>
  <c r="BG124" i="11"/>
  <c r="BF124" i="11"/>
  <c r="T124" i="11"/>
  <c r="R124" i="11"/>
  <c r="P124" i="11"/>
  <c r="BK124" i="11"/>
  <c r="J124" i="11"/>
  <c r="BE124" i="11" s="1"/>
  <c r="BI122" i="11"/>
  <c r="BH122" i="11"/>
  <c r="BG122" i="11"/>
  <c r="BF122" i="11"/>
  <c r="T122" i="11"/>
  <c r="R122" i="11"/>
  <c r="P122" i="11"/>
  <c r="BK122" i="11"/>
  <c r="J122" i="11"/>
  <c r="BE122" i="11" s="1"/>
  <c r="BI120" i="11"/>
  <c r="BH120" i="11"/>
  <c r="BG120" i="11"/>
  <c r="BF120" i="11"/>
  <c r="T120" i="11"/>
  <c r="R120" i="11"/>
  <c r="P120" i="11"/>
  <c r="BK120" i="11"/>
  <c r="J120" i="11"/>
  <c r="BE120" i="11" s="1"/>
  <c r="BI118" i="11"/>
  <c r="BH118" i="11"/>
  <c r="BG118" i="11"/>
  <c r="BF118" i="11"/>
  <c r="T118" i="11"/>
  <c r="R118" i="11"/>
  <c r="P118" i="11"/>
  <c r="BK118" i="11"/>
  <c r="J118" i="11"/>
  <c r="BE118" i="11" s="1"/>
  <c r="BI116" i="11"/>
  <c r="BH116" i="11"/>
  <c r="BG116" i="11"/>
  <c r="BF116" i="11"/>
  <c r="T116" i="11"/>
  <c r="R116" i="11"/>
  <c r="P116" i="11"/>
  <c r="BK116" i="11"/>
  <c r="J116" i="11"/>
  <c r="BE116" i="11" s="1"/>
  <c r="BI114" i="11"/>
  <c r="BH114" i="11"/>
  <c r="BG114" i="11"/>
  <c r="BF114" i="11"/>
  <c r="T114" i="11"/>
  <c r="R114" i="11"/>
  <c r="P114" i="11"/>
  <c r="BK114" i="11"/>
  <c r="J114" i="11"/>
  <c r="BE114" i="11" s="1"/>
  <c r="BI112" i="11"/>
  <c r="BH112" i="11"/>
  <c r="BG112" i="11"/>
  <c r="BF112" i="11"/>
  <c r="T112" i="11"/>
  <c r="R112" i="11"/>
  <c r="P112" i="11"/>
  <c r="BK112" i="11"/>
  <c r="J112" i="11"/>
  <c r="BE112" i="11" s="1"/>
  <c r="BI110" i="11"/>
  <c r="BH110" i="11"/>
  <c r="BG110" i="11"/>
  <c r="BF110" i="11"/>
  <c r="T110" i="11"/>
  <c r="R110" i="11"/>
  <c r="P110" i="11"/>
  <c r="BK110" i="11"/>
  <c r="J110" i="11"/>
  <c r="BE110" i="11" s="1"/>
  <c r="BI108" i="11"/>
  <c r="BH108" i="11"/>
  <c r="BG108" i="11"/>
  <c r="BF108" i="11"/>
  <c r="T108" i="11"/>
  <c r="R108" i="11"/>
  <c r="P108" i="11"/>
  <c r="BK108" i="11"/>
  <c r="J108" i="11"/>
  <c r="BE108" i="11" s="1"/>
  <c r="BI106" i="11"/>
  <c r="BH106" i="11"/>
  <c r="BG106" i="11"/>
  <c r="BF106" i="11"/>
  <c r="T106" i="11"/>
  <c r="R106" i="11"/>
  <c r="P106" i="11"/>
  <c r="BK106" i="11"/>
  <c r="J106" i="11"/>
  <c r="BE106" i="11" s="1"/>
  <c r="BI104" i="11"/>
  <c r="BH104" i="11"/>
  <c r="BG104" i="11"/>
  <c r="BF104" i="11"/>
  <c r="T104" i="11"/>
  <c r="R104" i="11"/>
  <c r="P104" i="11"/>
  <c r="BK104" i="11"/>
  <c r="J104" i="11"/>
  <c r="BE104" i="11" s="1"/>
  <c r="BI102" i="11"/>
  <c r="BH102" i="11"/>
  <c r="BG102" i="11"/>
  <c r="BF102" i="11"/>
  <c r="T102" i="11"/>
  <c r="R102" i="11"/>
  <c r="P102" i="11"/>
  <c r="BK102" i="11"/>
  <c r="J102" i="11"/>
  <c r="BE102" i="11" s="1"/>
  <c r="BI100" i="11"/>
  <c r="F38" i="11" s="1"/>
  <c r="BD63" i="1" s="1"/>
  <c r="BH100" i="11"/>
  <c r="F37" i="11"/>
  <c r="BC63" i="1" s="1"/>
  <c r="BG100" i="11"/>
  <c r="BF100" i="11"/>
  <c r="J35" i="11"/>
  <c r="AW63" i="1" s="1"/>
  <c r="F35" i="11"/>
  <c r="BA63" i="1" s="1"/>
  <c r="T100" i="11"/>
  <c r="T99" i="11" s="1"/>
  <c r="R100" i="11"/>
  <c r="R99" i="11" s="1"/>
  <c r="P100" i="11"/>
  <c r="BK100" i="11"/>
  <c r="BK99" i="11"/>
  <c r="J99" i="11" s="1"/>
  <c r="J66" i="11" s="1"/>
  <c r="J100" i="11"/>
  <c r="BE100" i="11"/>
  <c r="J93" i="11"/>
  <c r="F93" i="11"/>
  <c r="F91" i="11"/>
  <c r="E89" i="11"/>
  <c r="J59" i="11"/>
  <c r="F59" i="11"/>
  <c r="F57" i="11"/>
  <c r="E55" i="11"/>
  <c r="J22" i="11"/>
  <c r="E22" i="11"/>
  <c r="F94" i="11"/>
  <c r="F60" i="11"/>
  <c r="J21" i="11"/>
  <c r="J16" i="11"/>
  <c r="J91" i="11"/>
  <c r="J57" i="11"/>
  <c r="E7" i="11"/>
  <c r="AY60" i="1"/>
  <c r="AX60" i="1"/>
  <c r="BI422" i="10"/>
  <c r="BH422" i="10"/>
  <c r="BG422" i="10"/>
  <c r="BF422" i="10"/>
  <c r="T422" i="10"/>
  <c r="T421" i="10"/>
  <c r="R422" i="10"/>
  <c r="R421" i="10"/>
  <c r="P422" i="10"/>
  <c r="P421" i="10"/>
  <c r="BK422" i="10"/>
  <c r="BK421" i="10"/>
  <c r="J421" i="10" s="1"/>
  <c r="J422" i="10"/>
  <c r="BE422" i="10" s="1"/>
  <c r="J61" i="10"/>
  <c r="BI418" i="10"/>
  <c r="BH418" i="10"/>
  <c r="BG418" i="10"/>
  <c r="BF418" i="10"/>
  <c r="T418" i="10"/>
  <c r="R418" i="10"/>
  <c r="P418" i="10"/>
  <c r="BK418" i="10"/>
  <c r="J418" i="10"/>
  <c r="BE418" i="10"/>
  <c r="BI415" i="10"/>
  <c r="BH415" i="10"/>
  <c r="BG415" i="10"/>
  <c r="BF415" i="10"/>
  <c r="T415" i="10"/>
  <c r="R415" i="10"/>
  <c r="P415" i="10"/>
  <c r="BK415" i="10"/>
  <c r="J415" i="10"/>
  <c r="BE415" i="10"/>
  <c r="BI412" i="10"/>
  <c r="BH412" i="10"/>
  <c r="BG412" i="10"/>
  <c r="BF412" i="10"/>
  <c r="T412" i="10"/>
  <c r="R412" i="10"/>
  <c r="P412" i="10"/>
  <c r="BK412" i="10"/>
  <c r="J412" i="10"/>
  <c r="BE412" i="10"/>
  <c r="BI407" i="10"/>
  <c r="BH407" i="10"/>
  <c r="BG407" i="10"/>
  <c r="BF407" i="10"/>
  <c r="T407" i="10"/>
  <c r="R407" i="10"/>
  <c r="P407" i="10"/>
  <c r="BK407" i="10"/>
  <c r="J407" i="10"/>
  <c r="BE407" i="10"/>
  <c r="BI404" i="10"/>
  <c r="BH404" i="10"/>
  <c r="BG404" i="10"/>
  <c r="BF404" i="10"/>
  <c r="T404" i="10"/>
  <c r="R404" i="10"/>
  <c r="P404" i="10"/>
  <c r="BK404" i="10"/>
  <c r="J404" i="10"/>
  <c r="BE404" i="10"/>
  <c r="BI401" i="10"/>
  <c r="BH401" i="10"/>
  <c r="BG401" i="10"/>
  <c r="BF401" i="10"/>
  <c r="T401" i="10"/>
  <c r="R401" i="10"/>
  <c r="P401" i="10"/>
  <c r="BK401" i="10"/>
  <c r="J401" i="10"/>
  <c r="BE401" i="10"/>
  <c r="BI398" i="10"/>
  <c r="BH398" i="10"/>
  <c r="BG398" i="10"/>
  <c r="BF398" i="10"/>
  <c r="T398" i="10"/>
  <c r="R398" i="10"/>
  <c r="P398" i="10"/>
  <c r="BK398" i="10"/>
  <c r="J398" i="10"/>
  <c r="BE398" i="10"/>
  <c r="BI396" i="10"/>
  <c r="BH396" i="10"/>
  <c r="BG396" i="10"/>
  <c r="BF396" i="10"/>
  <c r="T396" i="10"/>
  <c r="R396" i="10"/>
  <c r="P396" i="10"/>
  <c r="BK396" i="10"/>
  <c r="J396" i="10"/>
  <c r="BE396" i="10"/>
  <c r="BI394" i="10"/>
  <c r="BH394" i="10"/>
  <c r="BG394" i="10"/>
  <c r="BF394" i="10"/>
  <c r="T394" i="10"/>
  <c r="R394" i="10"/>
  <c r="P394" i="10"/>
  <c r="BK394" i="10"/>
  <c r="J394" i="10"/>
  <c r="BE394" i="10"/>
  <c r="BI389" i="10"/>
  <c r="BH389" i="10"/>
  <c r="BG389" i="10"/>
  <c r="BF389" i="10"/>
  <c r="T389" i="10"/>
  <c r="R389" i="10"/>
  <c r="P389" i="10"/>
  <c r="BK389" i="10"/>
  <c r="J389" i="10"/>
  <c r="BE389" i="10"/>
  <c r="BI386" i="10"/>
  <c r="BH386" i="10"/>
  <c r="BG386" i="10"/>
  <c r="BF386" i="10"/>
  <c r="T386" i="10"/>
  <c r="R386" i="10"/>
  <c r="P386" i="10"/>
  <c r="BK386" i="10"/>
  <c r="J386" i="10"/>
  <c r="BE386" i="10"/>
  <c r="BI384" i="10"/>
  <c r="BH384" i="10"/>
  <c r="BG384" i="10"/>
  <c r="BF384" i="10"/>
  <c r="T384" i="10"/>
  <c r="R384" i="10"/>
  <c r="P384" i="10"/>
  <c r="BK384" i="10"/>
  <c r="J384" i="10"/>
  <c r="BE384" i="10"/>
  <c r="BI379" i="10"/>
  <c r="BH379" i="10"/>
  <c r="BG379" i="10"/>
  <c r="BF379" i="10"/>
  <c r="T379" i="10"/>
  <c r="R379" i="10"/>
  <c r="P379" i="10"/>
  <c r="BK379" i="10"/>
  <c r="J379" i="10"/>
  <c r="BE379" i="10"/>
  <c r="BI373" i="10"/>
  <c r="BH373" i="10"/>
  <c r="BG373" i="10"/>
  <c r="BF373" i="10"/>
  <c r="T373" i="10"/>
  <c r="R373" i="10"/>
  <c r="P373" i="10"/>
  <c r="BK373" i="10"/>
  <c r="J373" i="10"/>
  <c r="BE373" i="10"/>
  <c r="BI370" i="10"/>
  <c r="BH370" i="10"/>
  <c r="BG370" i="10"/>
  <c r="BF370" i="10"/>
  <c r="T370" i="10"/>
  <c r="R370" i="10"/>
  <c r="P370" i="10"/>
  <c r="BK370" i="10"/>
  <c r="J370" i="10"/>
  <c r="BE370" i="10"/>
  <c r="BI365" i="10"/>
  <c r="BH365" i="10"/>
  <c r="BG365" i="10"/>
  <c r="BF365" i="10"/>
  <c r="T365" i="10"/>
  <c r="R365" i="10"/>
  <c r="P365" i="10"/>
  <c r="BK365" i="10"/>
  <c r="J365" i="10"/>
  <c r="BE365" i="10"/>
  <c r="BI362" i="10"/>
  <c r="BH362" i="10"/>
  <c r="BG362" i="10"/>
  <c r="BF362" i="10"/>
  <c r="T362" i="10"/>
  <c r="R362" i="10"/>
  <c r="P362" i="10"/>
  <c r="BK362" i="10"/>
  <c r="J362" i="10"/>
  <c r="BE362" i="10"/>
  <c r="BI359" i="10"/>
  <c r="BH359" i="10"/>
  <c r="BG359" i="10"/>
  <c r="BF359" i="10"/>
  <c r="T359" i="10"/>
  <c r="R359" i="10"/>
  <c r="P359" i="10"/>
  <c r="BK359" i="10"/>
  <c r="J359" i="10"/>
  <c r="BE359" i="10"/>
  <c r="BI356" i="10"/>
  <c r="BH356" i="10"/>
  <c r="BG356" i="10"/>
  <c r="BF356" i="10"/>
  <c r="T356" i="10"/>
  <c r="R356" i="10"/>
  <c r="P356" i="10"/>
  <c r="BK356" i="10"/>
  <c r="J356" i="10"/>
  <c r="BE356" i="10"/>
  <c r="BI353" i="10"/>
  <c r="BH353" i="10"/>
  <c r="BG353" i="10"/>
  <c r="BF353" i="10"/>
  <c r="T353" i="10"/>
  <c r="R353" i="10"/>
  <c r="P353" i="10"/>
  <c r="BK353" i="10"/>
  <c r="J353" i="10"/>
  <c r="BE353" i="10"/>
  <c r="BI350" i="10"/>
  <c r="BH350" i="10"/>
  <c r="BG350" i="10"/>
  <c r="BF350" i="10"/>
  <c r="T350" i="10"/>
  <c r="R350" i="10"/>
  <c r="P350" i="10"/>
  <c r="BK350" i="10"/>
  <c r="J350" i="10"/>
  <c r="BE350" i="10"/>
  <c r="BI347" i="10"/>
  <c r="BH347" i="10"/>
  <c r="BG347" i="10"/>
  <c r="BF347" i="10"/>
  <c r="T347" i="10"/>
  <c r="R347" i="10"/>
  <c r="P347" i="10"/>
  <c r="BK347" i="10"/>
  <c r="J347" i="10"/>
  <c r="BE347" i="10"/>
  <c r="BI344" i="10"/>
  <c r="BH344" i="10"/>
  <c r="BG344" i="10"/>
  <c r="BF344" i="10"/>
  <c r="T344" i="10"/>
  <c r="R344" i="10"/>
  <c r="P344" i="10"/>
  <c r="BK344" i="10"/>
  <c r="J344" i="10"/>
  <c r="BE344" i="10"/>
  <c r="BI341" i="10"/>
  <c r="BH341" i="10"/>
  <c r="BG341" i="10"/>
  <c r="BF341" i="10"/>
  <c r="T341" i="10"/>
  <c r="R341" i="10"/>
  <c r="P341" i="10"/>
  <c r="BK341" i="10"/>
  <c r="J341" i="10"/>
  <c r="BE341" i="10"/>
  <c r="BI338" i="10"/>
  <c r="BH338" i="10"/>
  <c r="BG338" i="10"/>
  <c r="BF338" i="10"/>
  <c r="T338" i="10"/>
  <c r="R338" i="10"/>
  <c r="P338" i="10"/>
  <c r="BK338" i="10"/>
  <c r="J338" i="10"/>
  <c r="BE338" i="10"/>
  <c r="BI335" i="10"/>
  <c r="BH335" i="10"/>
  <c r="BG335" i="10"/>
  <c r="BF335" i="10"/>
  <c r="T335" i="10"/>
  <c r="R335" i="10"/>
  <c r="P335" i="10"/>
  <c r="BK335" i="10"/>
  <c r="J335" i="10"/>
  <c r="BE335" i="10"/>
  <c r="BI332" i="10"/>
  <c r="BH332" i="10"/>
  <c r="BG332" i="10"/>
  <c r="BF332" i="10"/>
  <c r="T332" i="10"/>
  <c r="R332" i="10"/>
  <c r="P332" i="10"/>
  <c r="BK332" i="10"/>
  <c r="J332" i="10"/>
  <c r="BE332" i="10"/>
  <c r="BI329" i="10"/>
  <c r="BH329" i="10"/>
  <c r="BG329" i="10"/>
  <c r="BF329" i="10"/>
  <c r="T329" i="10"/>
  <c r="R329" i="10"/>
  <c r="P329" i="10"/>
  <c r="BK329" i="10"/>
  <c r="J329" i="10"/>
  <c r="BE329" i="10"/>
  <c r="BI326" i="10"/>
  <c r="BH326" i="10"/>
  <c r="BG326" i="10"/>
  <c r="BF326" i="10"/>
  <c r="T326" i="10"/>
  <c r="R326" i="10"/>
  <c r="P326" i="10"/>
  <c r="BK326" i="10"/>
  <c r="J326" i="10"/>
  <c r="BE326" i="10"/>
  <c r="BI323" i="10"/>
  <c r="BH323" i="10"/>
  <c r="BG323" i="10"/>
  <c r="BF323" i="10"/>
  <c r="T323" i="10"/>
  <c r="R323" i="10"/>
  <c r="P323" i="10"/>
  <c r="BK323" i="10"/>
  <c r="J323" i="10"/>
  <c r="BE323" i="10"/>
  <c r="BI320" i="10"/>
  <c r="BH320" i="10"/>
  <c r="BG320" i="10"/>
  <c r="BF320" i="10"/>
  <c r="T320" i="10"/>
  <c r="R320" i="10"/>
  <c r="P320" i="10"/>
  <c r="BK320" i="10"/>
  <c r="J320" i="10"/>
  <c r="BE320" i="10"/>
  <c r="BI317" i="10"/>
  <c r="BH317" i="10"/>
  <c r="BG317" i="10"/>
  <c r="BF317" i="10"/>
  <c r="T317" i="10"/>
  <c r="R317" i="10"/>
  <c r="P317" i="10"/>
  <c r="BK317" i="10"/>
  <c r="J317" i="10"/>
  <c r="BE317" i="10"/>
  <c r="BI314" i="10"/>
  <c r="BH314" i="10"/>
  <c r="BG314" i="10"/>
  <c r="BF314" i="10"/>
  <c r="T314" i="10"/>
  <c r="R314" i="10"/>
  <c r="P314" i="10"/>
  <c r="BK314" i="10"/>
  <c r="J314" i="10"/>
  <c r="BE314" i="10"/>
  <c r="BI311" i="10"/>
  <c r="BH311" i="10"/>
  <c r="BG311" i="10"/>
  <c r="BF311" i="10"/>
  <c r="T311" i="10"/>
  <c r="R311" i="10"/>
  <c r="P311" i="10"/>
  <c r="BK311" i="10"/>
  <c r="J311" i="10"/>
  <c r="BE311" i="10"/>
  <c r="BI308" i="10"/>
  <c r="BH308" i="10"/>
  <c r="BG308" i="10"/>
  <c r="BF308" i="10"/>
  <c r="T308" i="10"/>
  <c r="R308" i="10"/>
  <c r="P308" i="10"/>
  <c r="BK308" i="10"/>
  <c r="J308" i="10"/>
  <c r="BE308" i="10"/>
  <c r="BI305" i="10"/>
  <c r="BH305" i="10"/>
  <c r="BG305" i="10"/>
  <c r="BF305" i="10"/>
  <c r="T305" i="10"/>
  <c r="R305" i="10"/>
  <c r="P305" i="10"/>
  <c r="BK305" i="10"/>
  <c r="J305" i="10"/>
  <c r="BE305" i="10"/>
  <c r="BI302" i="10"/>
  <c r="BH302" i="10"/>
  <c r="BG302" i="10"/>
  <c r="BF302" i="10"/>
  <c r="T302" i="10"/>
  <c r="R302" i="10"/>
  <c r="P302" i="10"/>
  <c r="BK302" i="10"/>
  <c r="J302" i="10"/>
  <c r="BE302" i="10"/>
  <c r="BI299" i="10"/>
  <c r="BH299" i="10"/>
  <c r="BG299" i="10"/>
  <c r="BF299" i="10"/>
  <c r="T299" i="10"/>
  <c r="R299" i="10"/>
  <c r="P299" i="10"/>
  <c r="BK299" i="10"/>
  <c r="J299" i="10"/>
  <c r="BE299" i="10"/>
  <c r="BI296" i="10"/>
  <c r="BH296" i="10"/>
  <c r="BG296" i="10"/>
  <c r="BF296" i="10"/>
  <c r="T296" i="10"/>
  <c r="R296" i="10"/>
  <c r="P296" i="10"/>
  <c r="BK296" i="10"/>
  <c r="J296" i="10"/>
  <c r="BE296" i="10"/>
  <c r="BI293" i="10"/>
  <c r="BH293" i="10"/>
  <c r="BG293" i="10"/>
  <c r="BF293" i="10"/>
  <c r="T293" i="10"/>
  <c r="R293" i="10"/>
  <c r="P293" i="10"/>
  <c r="BK293" i="10"/>
  <c r="J293" i="10"/>
  <c r="BE293" i="10"/>
  <c r="BI290" i="10"/>
  <c r="BH290" i="10"/>
  <c r="BG290" i="10"/>
  <c r="BF290" i="10"/>
  <c r="T290" i="10"/>
  <c r="R290" i="10"/>
  <c r="P290" i="10"/>
  <c r="BK290" i="10"/>
  <c r="J290" i="10"/>
  <c r="BE290" i="10"/>
  <c r="BI287" i="10"/>
  <c r="BH287" i="10"/>
  <c r="BG287" i="10"/>
  <c r="BF287" i="10"/>
  <c r="T287" i="10"/>
  <c r="R287" i="10"/>
  <c r="P287" i="10"/>
  <c r="BK287" i="10"/>
  <c r="J287" i="10"/>
  <c r="BE287" i="10"/>
  <c r="BI284" i="10"/>
  <c r="BH284" i="10"/>
  <c r="BG284" i="10"/>
  <c r="BF284" i="10"/>
  <c r="T284" i="10"/>
  <c r="R284" i="10"/>
  <c r="P284" i="10"/>
  <c r="BK284" i="10"/>
  <c r="J284" i="10"/>
  <c r="BE284" i="10"/>
  <c r="BI281" i="10"/>
  <c r="BH281" i="10"/>
  <c r="BG281" i="10"/>
  <c r="BF281" i="10"/>
  <c r="T281" i="10"/>
  <c r="R281" i="10"/>
  <c r="P281" i="10"/>
  <c r="BK281" i="10"/>
  <c r="J281" i="10"/>
  <c r="BE281" i="10"/>
  <c r="BI278" i="10"/>
  <c r="BH278" i="10"/>
  <c r="BG278" i="10"/>
  <c r="BF278" i="10"/>
  <c r="T278" i="10"/>
  <c r="R278" i="10"/>
  <c r="P278" i="10"/>
  <c r="BK278" i="10"/>
  <c r="J278" i="10"/>
  <c r="BE278" i="10"/>
  <c r="BI275" i="10"/>
  <c r="BH275" i="10"/>
  <c r="BG275" i="10"/>
  <c r="BF275" i="10"/>
  <c r="T275" i="10"/>
  <c r="R275" i="10"/>
  <c r="P275" i="10"/>
  <c r="BK275" i="10"/>
  <c r="J275" i="10"/>
  <c r="BE275" i="10"/>
  <c r="BI272" i="10"/>
  <c r="BH272" i="10"/>
  <c r="BG272" i="10"/>
  <c r="BF272" i="10"/>
  <c r="T272" i="10"/>
  <c r="R272" i="10"/>
  <c r="P272" i="10"/>
  <c r="BK272" i="10"/>
  <c r="J272" i="10"/>
  <c r="BE272" i="10"/>
  <c r="BI269" i="10"/>
  <c r="BH269" i="10"/>
  <c r="BG269" i="10"/>
  <c r="BF269" i="10"/>
  <c r="T269" i="10"/>
  <c r="R269" i="10"/>
  <c r="P269" i="10"/>
  <c r="BK269" i="10"/>
  <c r="J269" i="10"/>
  <c r="BE269" i="10"/>
  <c r="BI266" i="10"/>
  <c r="BH266" i="10"/>
  <c r="BG266" i="10"/>
  <c r="BF266" i="10"/>
  <c r="T266" i="10"/>
  <c r="R266" i="10"/>
  <c r="P266" i="10"/>
  <c r="BK266" i="10"/>
  <c r="J266" i="10"/>
  <c r="BE266" i="10"/>
  <c r="BI263" i="10"/>
  <c r="BH263" i="10"/>
  <c r="BG263" i="10"/>
  <c r="BF263" i="10"/>
  <c r="T263" i="10"/>
  <c r="R263" i="10"/>
  <c r="P263" i="10"/>
  <c r="BK263" i="10"/>
  <c r="J263" i="10"/>
  <c r="BE263" i="10"/>
  <c r="BI254" i="10"/>
  <c r="BH254" i="10"/>
  <c r="BG254" i="10"/>
  <c r="BF254" i="10"/>
  <c r="T254" i="10"/>
  <c r="R254" i="10"/>
  <c r="P254" i="10"/>
  <c r="BK254" i="10"/>
  <c r="J254" i="10"/>
  <c r="BE254" i="10"/>
  <c r="BI250" i="10"/>
  <c r="BH250" i="10"/>
  <c r="BG250" i="10"/>
  <c r="BF250" i="10"/>
  <c r="T250" i="10"/>
  <c r="R250" i="10"/>
  <c r="P250" i="10"/>
  <c r="BK250" i="10"/>
  <c r="J250" i="10"/>
  <c r="BE250" i="10"/>
  <c r="BI247" i="10"/>
  <c r="BH247" i="10"/>
  <c r="BG247" i="10"/>
  <c r="BF247" i="10"/>
  <c r="T247" i="10"/>
  <c r="R247" i="10"/>
  <c r="P247" i="10"/>
  <c r="BK247" i="10"/>
  <c r="J247" i="10"/>
  <c r="BE247" i="10"/>
  <c r="BI244" i="10"/>
  <c r="BH244" i="10"/>
  <c r="BG244" i="10"/>
  <c r="BF244" i="10"/>
  <c r="T244" i="10"/>
  <c r="R244" i="10"/>
  <c r="P244" i="10"/>
  <c r="BK244" i="10"/>
  <c r="J244" i="10"/>
  <c r="BE244" i="10"/>
  <c r="BI241" i="10"/>
  <c r="BH241" i="10"/>
  <c r="BG241" i="10"/>
  <c r="BF241" i="10"/>
  <c r="T241" i="10"/>
  <c r="R241" i="10"/>
  <c r="P241" i="10"/>
  <c r="BK241" i="10"/>
  <c r="J241" i="10"/>
  <c r="BE241" i="10"/>
  <c r="BI233" i="10"/>
  <c r="BH233" i="10"/>
  <c r="BG233" i="10"/>
  <c r="BF233" i="10"/>
  <c r="T233" i="10"/>
  <c r="R233" i="10"/>
  <c r="P233" i="10"/>
  <c r="BK233" i="10"/>
  <c r="J233" i="10"/>
  <c r="BE233" i="10"/>
  <c r="BI230" i="10"/>
  <c r="BH230" i="10"/>
  <c r="BG230" i="10"/>
  <c r="BF230" i="10"/>
  <c r="T230" i="10"/>
  <c r="T229" i="10"/>
  <c r="R230" i="10"/>
  <c r="R229" i="10"/>
  <c r="P230" i="10"/>
  <c r="P229" i="10"/>
  <c r="BK230" i="10"/>
  <c r="BK229" i="10"/>
  <c r="J229" i="10" s="1"/>
  <c r="J60" i="10" s="1"/>
  <c r="J230" i="10"/>
  <c r="BE230" i="10" s="1"/>
  <c r="J30" i="10" s="1"/>
  <c r="BI221" i="10"/>
  <c r="BH221" i="10"/>
  <c r="BG221" i="10"/>
  <c r="BF221" i="10"/>
  <c r="T221" i="10"/>
  <c r="R221" i="10"/>
  <c r="R207" i="10" s="1"/>
  <c r="P221" i="10"/>
  <c r="BK221" i="10"/>
  <c r="J221" i="10"/>
  <c r="BE221" i="10"/>
  <c r="BI213" i="10"/>
  <c r="BH213" i="10"/>
  <c r="BG213" i="10"/>
  <c r="BF213" i="10"/>
  <c r="T213" i="10"/>
  <c r="R213" i="10"/>
  <c r="P213" i="10"/>
  <c r="BK213" i="10"/>
  <c r="BK207" i="10" s="1"/>
  <c r="J207" i="10" s="1"/>
  <c r="J59" i="10" s="1"/>
  <c r="J213" i="10"/>
  <c r="BE213" i="10"/>
  <c r="BI208" i="10"/>
  <c r="BH208" i="10"/>
  <c r="BG208" i="10"/>
  <c r="BF208" i="10"/>
  <c r="T208" i="10"/>
  <c r="T207" i="10"/>
  <c r="R208" i="10"/>
  <c r="P208" i="10"/>
  <c r="P207" i="10"/>
  <c r="BK208" i="10"/>
  <c r="J208" i="10"/>
  <c r="BE208" i="10" s="1"/>
  <c r="BI204" i="10"/>
  <c r="BH204" i="10"/>
  <c r="BG204" i="10"/>
  <c r="BF204" i="10"/>
  <c r="T204" i="10"/>
  <c r="R204" i="10"/>
  <c r="P204" i="10"/>
  <c r="BK204" i="10"/>
  <c r="J204" i="10"/>
  <c r="BE204" i="10"/>
  <c r="BI199" i="10"/>
  <c r="BH199" i="10"/>
  <c r="BG199" i="10"/>
  <c r="BF199" i="10"/>
  <c r="T199" i="10"/>
  <c r="R199" i="10"/>
  <c r="P199" i="10"/>
  <c r="BK199" i="10"/>
  <c r="J199" i="10"/>
  <c r="BE199" i="10"/>
  <c r="BI196" i="10"/>
  <c r="BH196" i="10"/>
  <c r="BG196" i="10"/>
  <c r="BF196" i="10"/>
  <c r="T196" i="10"/>
  <c r="R196" i="10"/>
  <c r="P196" i="10"/>
  <c r="BK196" i="10"/>
  <c r="J196" i="10"/>
  <c r="BE196" i="10"/>
  <c r="BI186" i="10"/>
  <c r="BH186" i="10"/>
  <c r="BG186" i="10"/>
  <c r="BF186" i="10"/>
  <c r="T186" i="10"/>
  <c r="R186" i="10"/>
  <c r="P186" i="10"/>
  <c r="BK186" i="10"/>
  <c r="J186" i="10"/>
  <c r="BE186" i="10"/>
  <c r="BI182" i="10"/>
  <c r="BH182" i="10"/>
  <c r="BG182" i="10"/>
  <c r="BF182" i="10"/>
  <c r="T182" i="10"/>
  <c r="R182" i="10"/>
  <c r="P182" i="10"/>
  <c r="BK182" i="10"/>
  <c r="J182" i="10"/>
  <c r="BE182" i="10"/>
  <c r="BI179" i="10"/>
  <c r="BH179" i="10"/>
  <c r="BG179" i="10"/>
  <c r="BF179" i="10"/>
  <c r="T179" i="10"/>
  <c r="R179" i="10"/>
  <c r="P179" i="10"/>
  <c r="BK179" i="10"/>
  <c r="J179" i="10"/>
  <c r="BE179" i="10"/>
  <c r="BI172" i="10"/>
  <c r="BH172" i="10"/>
  <c r="BG172" i="10"/>
  <c r="BF172" i="10"/>
  <c r="T172" i="10"/>
  <c r="R172" i="10"/>
  <c r="P172" i="10"/>
  <c r="BK172" i="10"/>
  <c r="J172" i="10"/>
  <c r="BE172" i="10"/>
  <c r="BI169" i="10"/>
  <c r="BH169" i="10"/>
  <c r="BG169" i="10"/>
  <c r="BF169" i="10"/>
  <c r="T169" i="10"/>
  <c r="R169" i="10"/>
  <c r="P169" i="10"/>
  <c r="BK169" i="10"/>
  <c r="J169" i="10"/>
  <c r="BE169" i="10"/>
  <c r="BI162" i="10"/>
  <c r="BH162" i="10"/>
  <c r="BG162" i="10"/>
  <c r="BF162" i="10"/>
  <c r="T162" i="10"/>
  <c r="R162" i="10"/>
  <c r="P162" i="10"/>
  <c r="BK162" i="10"/>
  <c r="J162" i="10"/>
  <c r="BE162" i="10"/>
  <c r="BI159" i="10"/>
  <c r="BH159" i="10"/>
  <c r="BG159" i="10"/>
  <c r="BF159" i="10"/>
  <c r="T159" i="10"/>
  <c r="R159" i="10"/>
  <c r="P159" i="10"/>
  <c r="BK159" i="10"/>
  <c r="J159" i="10"/>
  <c r="BE159" i="10"/>
  <c r="BI156" i="10"/>
  <c r="BH156" i="10"/>
  <c r="BG156" i="10"/>
  <c r="BF156" i="10"/>
  <c r="T156" i="10"/>
  <c r="R156" i="10"/>
  <c r="P156" i="10"/>
  <c r="BK156" i="10"/>
  <c r="J156" i="10"/>
  <c r="BE156" i="10"/>
  <c r="BI153" i="10"/>
  <c r="BH153" i="10"/>
  <c r="BG153" i="10"/>
  <c r="BF153" i="10"/>
  <c r="T153" i="10"/>
  <c r="R153" i="10"/>
  <c r="P153" i="10"/>
  <c r="BK153" i="10"/>
  <c r="J153" i="10"/>
  <c r="BE153" i="10"/>
  <c r="BI150" i="10"/>
  <c r="BH150" i="10"/>
  <c r="BG150" i="10"/>
  <c r="BF150" i="10"/>
  <c r="T150" i="10"/>
  <c r="R150" i="10"/>
  <c r="P150" i="10"/>
  <c r="BK150" i="10"/>
  <c r="J150" i="10"/>
  <c r="BE150" i="10"/>
  <c r="BI147" i="10"/>
  <c r="BH147" i="10"/>
  <c r="BG147" i="10"/>
  <c r="BF147" i="10"/>
  <c r="T147" i="10"/>
  <c r="R147" i="10"/>
  <c r="P147" i="10"/>
  <c r="BK147" i="10"/>
  <c r="J147" i="10"/>
  <c r="BE147" i="10"/>
  <c r="BI144" i="10"/>
  <c r="BH144" i="10"/>
  <c r="BG144" i="10"/>
  <c r="BF144" i="10"/>
  <c r="T144" i="10"/>
  <c r="R144" i="10"/>
  <c r="P144" i="10"/>
  <c r="BK144" i="10"/>
  <c r="J144" i="10"/>
  <c r="BE144" i="10"/>
  <c r="BI136" i="10"/>
  <c r="BH136" i="10"/>
  <c r="BG136" i="10"/>
  <c r="BF136" i="10"/>
  <c r="T136" i="10"/>
  <c r="R136" i="10"/>
  <c r="P136" i="10"/>
  <c r="BK136" i="10"/>
  <c r="J136" i="10"/>
  <c r="BE136" i="10"/>
  <c r="BI133" i="10"/>
  <c r="BH133" i="10"/>
  <c r="BG133" i="10"/>
  <c r="BF133" i="10"/>
  <c r="T133" i="10"/>
  <c r="R133" i="10"/>
  <c r="P133" i="10"/>
  <c r="BK133" i="10"/>
  <c r="J133" i="10"/>
  <c r="BE133" i="10"/>
  <c r="BI130" i="10"/>
  <c r="BH130" i="10"/>
  <c r="BG130" i="10"/>
  <c r="BF130" i="10"/>
  <c r="T130" i="10"/>
  <c r="R130" i="10"/>
  <c r="P130" i="10"/>
  <c r="BK130" i="10"/>
  <c r="J130" i="10"/>
  <c r="BE130" i="10"/>
  <c r="BI127" i="10"/>
  <c r="BH127" i="10"/>
  <c r="BG127" i="10"/>
  <c r="BF127" i="10"/>
  <c r="T127" i="10"/>
  <c r="R127" i="10"/>
  <c r="P127" i="10"/>
  <c r="BK127" i="10"/>
  <c r="J127" i="10"/>
  <c r="BE127" i="10"/>
  <c r="BI115" i="10"/>
  <c r="BH115" i="10"/>
  <c r="BG115" i="10"/>
  <c r="BF115" i="10"/>
  <c r="T115" i="10"/>
  <c r="R115" i="10"/>
  <c r="P115" i="10"/>
  <c r="BK115" i="10"/>
  <c r="J115" i="10"/>
  <c r="BE115" i="10"/>
  <c r="BI112" i="10"/>
  <c r="BH112" i="10"/>
  <c r="BG112" i="10"/>
  <c r="BF112" i="10"/>
  <c r="T112" i="10"/>
  <c r="R112" i="10"/>
  <c r="P112" i="10"/>
  <c r="BK112" i="10"/>
  <c r="J112" i="10"/>
  <c r="BE112" i="10"/>
  <c r="BI109" i="10"/>
  <c r="BH109" i="10"/>
  <c r="BG109" i="10"/>
  <c r="BF109" i="10"/>
  <c r="T109" i="10"/>
  <c r="R109" i="10"/>
  <c r="P109" i="10"/>
  <c r="BK109" i="10"/>
  <c r="J109" i="10"/>
  <c r="BE109" i="10"/>
  <c r="BI106" i="10"/>
  <c r="BH106" i="10"/>
  <c r="BG106" i="10"/>
  <c r="BF106" i="10"/>
  <c r="T106" i="10"/>
  <c r="R106" i="10"/>
  <c r="P106" i="10"/>
  <c r="BK106" i="10"/>
  <c r="J106" i="10"/>
  <c r="BE106" i="10"/>
  <c r="BI99" i="10"/>
  <c r="BH99" i="10"/>
  <c r="BG99" i="10"/>
  <c r="BF99" i="10"/>
  <c r="T99" i="10"/>
  <c r="R99" i="10"/>
  <c r="P99" i="10"/>
  <c r="BK99" i="10"/>
  <c r="J99" i="10"/>
  <c r="BE99" i="10"/>
  <c r="BI93" i="10"/>
  <c r="BH93" i="10"/>
  <c r="BG93" i="10"/>
  <c r="BF93" i="10"/>
  <c r="T93" i="10"/>
  <c r="R93" i="10"/>
  <c r="P93" i="10"/>
  <c r="BK93" i="10"/>
  <c r="J93" i="10"/>
  <c r="BE93" i="10"/>
  <c r="BI90" i="10"/>
  <c r="BH90" i="10"/>
  <c r="BG90" i="10"/>
  <c r="BF90" i="10"/>
  <c r="T90" i="10"/>
  <c r="R90" i="10"/>
  <c r="P90" i="10"/>
  <c r="BK90" i="10"/>
  <c r="J90" i="10"/>
  <c r="BE90" i="10"/>
  <c r="BI87" i="10"/>
  <c r="BH87" i="10"/>
  <c r="BG87" i="10"/>
  <c r="BF87" i="10"/>
  <c r="T87" i="10"/>
  <c r="R87" i="10"/>
  <c r="P87" i="10"/>
  <c r="BK87" i="10"/>
  <c r="J87" i="10"/>
  <c r="BE87" i="10"/>
  <c r="BI84" i="10"/>
  <c r="F34" i="10"/>
  <c r="BD60" i="1" s="1"/>
  <c r="BH84" i="10"/>
  <c r="F33" i="10" s="1"/>
  <c r="BC60" i="1" s="1"/>
  <c r="BG84" i="10"/>
  <c r="F32" i="10"/>
  <c r="BB60" i="1" s="1"/>
  <c r="BF84" i="10"/>
  <c r="T84" i="10"/>
  <c r="T83" i="10"/>
  <c r="T82" i="10" s="1"/>
  <c r="T81" i="10" s="1"/>
  <c r="R84" i="10"/>
  <c r="R83" i="10"/>
  <c r="P84" i="10"/>
  <c r="P83" i="10"/>
  <c r="BK84" i="10"/>
  <c r="BK83" i="10" s="1"/>
  <c r="J84" i="10"/>
  <c r="BE84" i="10"/>
  <c r="F30" i="10" s="1"/>
  <c r="AZ60" i="1" s="1"/>
  <c r="AV60" i="1"/>
  <c r="J77" i="10"/>
  <c r="F77" i="10"/>
  <c r="F75" i="10"/>
  <c r="E73" i="10"/>
  <c r="J51" i="10"/>
  <c r="F51" i="10"/>
  <c r="F49" i="10"/>
  <c r="E47" i="10"/>
  <c r="J18" i="10"/>
  <c r="E18" i="10"/>
  <c r="F52" i="10" s="1"/>
  <c r="F78" i="10"/>
  <c r="J17" i="10"/>
  <c r="J12" i="10"/>
  <c r="J49" i="10" s="1"/>
  <c r="J75" i="10"/>
  <c r="E7" i="10"/>
  <c r="E71" i="10"/>
  <c r="E45" i="10"/>
  <c r="AY59" i="1"/>
  <c r="AX59" i="1"/>
  <c r="BI525" i="9"/>
  <c r="BH525" i="9"/>
  <c r="BG525" i="9"/>
  <c r="BF525" i="9"/>
  <c r="T525" i="9"/>
  <c r="T524" i="9"/>
  <c r="R525" i="9"/>
  <c r="R524" i="9"/>
  <c r="P525" i="9"/>
  <c r="P524" i="9"/>
  <c r="BK525" i="9"/>
  <c r="BK524" i="9"/>
  <c r="J524" i="9"/>
  <c r="J65" i="9" s="1"/>
  <c r="J525" i="9"/>
  <c r="BE525" i="9" s="1"/>
  <c r="BI521" i="9"/>
  <c r="BH521" i="9"/>
  <c r="BG521" i="9"/>
  <c r="BF521" i="9"/>
  <c r="T521" i="9"/>
  <c r="T517" i="9" s="1"/>
  <c r="R521" i="9"/>
  <c r="R517" i="9" s="1"/>
  <c r="P521" i="9"/>
  <c r="BK521" i="9"/>
  <c r="J521" i="9"/>
  <c r="BE521" i="9"/>
  <c r="BI518" i="9"/>
  <c r="BH518" i="9"/>
  <c r="BG518" i="9"/>
  <c r="BF518" i="9"/>
  <c r="T518" i="9"/>
  <c r="R518" i="9"/>
  <c r="P518" i="9"/>
  <c r="P517" i="9"/>
  <c r="BK518" i="9"/>
  <c r="BK517" i="9"/>
  <c r="J517" i="9" s="1"/>
  <c r="J64" i="9" s="1"/>
  <c r="J518" i="9"/>
  <c r="BE518" i="9"/>
  <c r="BI514" i="9"/>
  <c r="BH514" i="9"/>
  <c r="BG514" i="9"/>
  <c r="BF514" i="9"/>
  <c r="T514" i="9"/>
  <c r="T513" i="9"/>
  <c r="R514" i="9"/>
  <c r="R513" i="9"/>
  <c r="P514" i="9"/>
  <c r="P513" i="9"/>
  <c r="BK514" i="9"/>
  <c r="BK513" i="9"/>
  <c r="J513" i="9" s="1"/>
  <c r="J514" i="9"/>
  <c r="BE514" i="9"/>
  <c r="J63" i="9"/>
  <c r="BI510" i="9"/>
  <c r="BH510" i="9"/>
  <c r="BG510" i="9"/>
  <c r="BF510" i="9"/>
  <c r="T510" i="9"/>
  <c r="R510" i="9"/>
  <c r="P510" i="9"/>
  <c r="BK510" i="9"/>
  <c r="J510" i="9"/>
  <c r="BE510" i="9"/>
  <c r="BI507" i="9"/>
  <c r="BH507" i="9"/>
  <c r="BG507" i="9"/>
  <c r="BF507" i="9"/>
  <c r="T507" i="9"/>
  <c r="R507" i="9"/>
  <c r="P507" i="9"/>
  <c r="BK507" i="9"/>
  <c r="J507" i="9"/>
  <c r="BE507" i="9"/>
  <c r="BI502" i="9"/>
  <c r="BH502" i="9"/>
  <c r="BG502" i="9"/>
  <c r="BF502" i="9"/>
  <c r="T502" i="9"/>
  <c r="R502" i="9"/>
  <c r="P502" i="9"/>
  <c r="BK502" i="9"/>
  <c r="J502" i="9"/>
  <c r="BE502" i="9"/>
  <c r="BI499" i="9"/>
  <c r="BH499" i="9"/>
  <c r="BG499" i="9"/>
  <c r="BF499" i="9"/>
  <c r="T499" i="9"/>
  <c r="R499" i="9"/>
  <c r="P499" i="9"/>
  <c r="BK499" i="9"/>
  <c r="J499" i="9"/>
  <c r="BE499" i="9"/>
  <c r="BI496" i="9"/>
  <c r="BH496" i="9"/>
  <c r="BG496" i="9"/>
  <c r="BF496" i="9"/>
  <c r="T496" i="9"/>
  <c r="R496" i="9"/>
  <c r="P496" i="9"/>
  <c r="BK496" i="9"/>
  <c r="J496" i="9"/>
  <c r="BE496" i="9"/>
  <c r="BI493" i="9"/>
  <c r="BH493" i="9"/>
  <c r="BG493" i="9"/>
  <c r="BF493" i="9"/>
  <c r="T493" i="9"/>
  <c r="R493" i="9"/>
  <c r="P493" i="9"/>
  <c r="BK493" i="9"/>
  <c r="J493" i="9"/>
  <c r="BE493" i="9"/>
  <c r="BI490" i="9"/>
  <c r="BH490" i="9"/>
  <c r="BG490" i="9"/>
  <c r="BF490" i="9"/>
  <c r="T490" i="9"/>
  <c r="R490" i="9"/>
  <c r="P490" i="9"/>
  <c r="BK490" i="9"/>
  <c r="J490" i="9"/>
  <c r="BE490" i="9"/>
  <c r="BI487" i="9"/>
  <c r="BH487" i="9"/>
  <c r="BG487" i="9"/>
  <c r="BF487" i="9"/>
  <c r="T487" i="9"/>
  <c r="R487" i="9"/>
  <c r="P487" i="9"/>
  <c r="BK487" i="9"/>
  <c r="J487" i="9"/>
  <c r="BE487" i="9"/>
  <c r="BI484" i="9"/>
  <c r="BH484" i="9"/>
  <c r="BG484" i="9"/>
  <c r="BF484" i="9"/>
  <c r="T484" i="9"/>
  <c r="R484" i="9"/>
  <c r="P484" i="9"/>
  <c r="BK484" i="9"/>
  <c r="J484" i="9"/>
  <c r="BE484" i="9"/>
  <c r="BI481" i="9"/>
  <c r="BH481" i="9"/>
  <c r="BG481" i="9"/>
  <c r="BF481" i="9"/>
  <c r="T481" i="9"/>
  <c r="R481" i="9"/>
  <c r="P481" i="9"/>
  <c r="BK481" i="9"/>
  <c r="J481" i="9"/>
  <c r="BE481" i="9"/>
  <c r="BI478" i="9"/>
  <c r="BH478" i="9"/>
  <c r="BG478" i="9"/>
  <c r="BF478" i="9"/>
  <c r="T478" i="9"/>
  <c r="R478" i="9"/>
  <c r="P478" i="9"/>
  <c r="BK478" i="9"/>
  <c r="J478" i="9"/>
  <c r="BE478" i="9"/>
  <c r="BI475" i="9"/>
  <c r="BH475" i="9"/>
  <c r="BG475" i="9"/>
  <c r="BF475" i="9"/>
  <c r="T475" i="9"/>
  <c r="R475" i="9"/>
  <c r="P475" i="9"/>
  <c r="BK475" i="9"/>
  <c r="J475" i="9"/>
  <c r="BE475" i="9"/>
  <c r="BI472" i="9"/>
  <c r="BH472" i="9"/>
  <c r="BG472" i="9"/>
  <c r="BF472" i="9"/>
  <c r="T472" i="9"/>
  <c r="R472" i="9"/>
  <c r="P472" i="9"/>
  <c r="BK472" i="9"/>
  <c r="J472" i="9"/>
  <c r="BE472" i="9"/>
  <c r="BI469" i="9"/>
  <c r="BH469" i="9"/>
  <c r="BG469" i="9"/>
  <c r="BF469" i="9"/>
  <c r="T469" i="9"/>
  <c r="R469" i="9"/>
  <c r="P469" i="9"/>
  <c r="BK469" i="9"/>
  <c r="J469" i="9"/>
  <c r="BE469" i="9"/>
  <c r="BI466" i="9"/>
  <c r="BH466" i="9"/>
  <c r="BG466" i="9"/>
  <c r="BF466" i="9"/>
  <c r="T466" i="9"/>
  <c r="R466" i="9"/>
  <c r="P466" i="9"/>
  <c r="BK466" i="9"/>
  <c r="J466" i="9"/>
  <c r="BE466" i="9"/>
  <c r="BI463" i="9"/>
  <c r="BH463" i="9"/>
  <c r="BG463" i="9"/>
  <c r="BF463" i="9"/>
  <c r="T463" i="9"/>
  <c r="R463" i="9"/>
  <c r="P463" i="9"/>
  <c r="BK463" i="9"/>
  <c r="J463" i="9"/>
  <c r="BE463" i="9"/>
  <c r="BI460" i="9"/>
  <c r="BH460" i="9"/>
  <c r="BG460" i="9"/>
  <c r="BF460" i="9"/>
  <c r="T460" i="9"/>
  <c r="R460" i="9"/>
  <c r="P460" i="9"/>
  <c r="BK460" i="9"/>
  <c r="J460" i="9"/>
  <c r="BE460" i="9"/>
  <c r="BI457" i="9"/>
  <c r="BH457" i="9"/>
  <c r="BG457" i="9"/>
  <c r="BF457" i="9"/>
  <c r="T457" i="9"/>
  <c r="R457" i="9"/>
  <c r="P457" i="9"/>
  <c r="BK457" i="9"/>
  <c r="J457" i="9"/>
  <c r="BE457" i="9"/>
  <c r="BI454" i="9"/>
  <c r="BH454" i="9"/>
  <c r="BG454" i="9"/>
  <c r="BF454" i="9"/>
  <c r="T454" i="9"/>
  <c r="R454" i="9"/>
  <c r="P454" i="9"/>
  <c r="BK454" i="9"/>
  <c r="J454" i="9"/>
  <c r="BE454" i="9"/>
  <c r="BI451" i="9"/>
  <c r="BH451" i="9"/>
  <c r="BG451" i="9"/>
  <c r="BF451" i="9"/>
  <c r="T451" i="9"/>
  <c r="R451" i="9"/>
  <c r="P451" i="9"/>
  <c r="BK451" i="9"/>
  <c r="J451" i="9"/>
  <c r="BE451" i="9"/>
  <c r="BI448" i="9"/>
  <c r="BH448" i="9"/>
  <c r="BG448" i="9"/>
  <c r="BF448" i="9"/>
  <c r="T448" i="9"/>
  <c r="R448" i="9"/>
  <c r="P448" i="9"/>
  <c r="BK448" i="9"/>
  <c r="J448" i="9"/>
  <c r="BE448" i="9"/>
  <c r="BI445" i="9"/>
  <c r="BH445" i="9"/>
  <c r="BG445" i="9"/>
  <c r="BF445" i="9"/>
  <c r="T445" i="9"/>
  <c r="R445" i="9"/>
  <c r="P445" i="9"/>
  <c r="BK445" i="9"/>
  <c r="J445" i="9"/>
  <c r="BE445" i="9"/>
  <c r="BI442" i="9"/>
  <c r="BH442" i="9"/>
  <c r="BG442" i="9"/>
  <c r="BF442" i="9"/>
  <c r="T442" i="9"/>
  <c r="R442" i="9"/>
  <c r="P442" i="9"/>
  <c r="BK442" i="9"/>
  <c r="J442" i="9"/>
  <c r="BE442" i="9"/>
  <c r="BI439" i="9"/>
  <c r="BH439" i="9"/>
  <c r="BG439" i="9"/>
  <c r="BF439" i="9"/>
  <c r="T439" i="9"/>
  <c r="R439" i="9"/>
  <c r="P439" i="9"/>
  <c r="BK439" i="9"/>
  <c r="J439" i="9"/>
  <c r="BE439" i="9"/>
  <c r="BI436" i="9"/>
  <c r="BH436" i="9"/>
  <c r="BG436" i="9"/>
  <c r="BF436" i="9"/>
  <c r="T436" i="9"/>
  <c r="R436" i="9"/>
  <c r="P436" i="9"/>
  <c r="BK436" i="9"/>
  <c r="J436" i="9"/>
  <c r="BE436" i="9"/>
  <c r="BI433" i="9"/>
  <c r="BH433" i="9"/>
  <c r="BG433" i="9"/>
  <c r="BF433" i="9"/>
  <c r="T433" i="9"/>
  <c r="R433" i="9"/>
  <c r="P433" i="9"/>
  <c r="BK433" i="9"/>
  <c r="J433" i="9"/>
  <c r="BE433" i="9"/>
  <c r="BI430" i="9"/>
  <c r="BH430" i="9"/>
  <c r="BG430" i="9"/>
  <c r="BF430" i="9"/>
  <c r="T430" i="9"/>
  <c r="R430" i="9"/>
  <c r="P430" i="9"/>
  <c r="BK430" i="9"/>
  <c r="J430" i="9"/>
  <c r="BE430" i="9"/>
  <c r="BI427" i="9"/>
  <c r="BH427" i="9"/>
  <c r="BG427" i="9"/>
  <c r="BF427" i="9"/>
  <c r="T427" i="9"/>
  <c r="R427" i="9"/>
  <c r="P427" i="9"/>
  <c r="BK427" i="9"/>
  <c r="J427" i="9"/>
  <c r="BE427" i="9"/>
  <c r="BI425" i="9"/>
  <c r="BH425" i="9"/>
  <c r="BG425" i="9"/>
  <c r="BF425" i="9"/>
  <c r="T425" i="9"/>
  <c r="R425" i="9"/>
  <c r="P425" i="9"/>
  <c r="BK425" i="9"/>
  <c r="J425" i="9"/>
  <c r="BE425" i="9"/>
  <c r="BI422" i="9"/>
  <c r="BH422" i="9"/>
  <c r="BG422" i="9"/>
  <c r="BF422" i="9"/>
  <c r="T422" i="9"/>
  <c r="R422" i="9"/>
  <c r="P422" i="9"/>
  <c r="BK422" i="9"/>
  <c r="J422" i="9"/>
  <c r="BE422" i="9"/>
  <c r="BI419" i="9"/>
  <c r="BH419" i="9"/>
  <c r="BG419" i="9"/>
  <c r="BF419" i="9"/>
  <c r="T419" i="9"/>
  <c r="R419" i="9"/>
  <c r="P419" i="9"/>
  <c r="BK419" i="9"/>
  <c r="J419" i="9"/>
  <c r="BE419" i="9"/>
  <c r="BI416" i="9"/>
  <c r="BH416" i="9"/>
  <c r="BG416" i="9"/>
  <c r="BF416" i="9"/>
  <c r="T416" i="9"/>
  <c r="R416" i="9"/>
  <c r="P416" i="9"/>
  <c r="BK416" i="9"/>
  <c r="J416" i="9"/>
  <c r="BE416" i="9"/>
  <c r="BI414" i="9"/>
  <c r="BH414" i="9"/>
  <c r="BG414" i="9"/>
  <c r="BF414" i="9"/>
  <c r="T414" i="9"/>
  <c r="R414" i="9"/>
  <c r="P414" i="9"/>
  <c r="BK414" i="9"/>
  <c r="J414" i="9"/>
  <c r="BE414" i="9"/>
  <c r="BI411" i="9"/>
  <c r="BH411" i="9"/>
  <c r="BG411" i="9"/>
  <c r="BF411" i="9"/>
  <c r="T411" i="9"/>
  <c r="R411" i="9"/>
  <c r="P411" i="9"/>
  <c r="BK411" i="9"/>
  <c r="J411" i="9"/>
  <c r="BE411" i="9"/>
  <c r="BI406" i="9"/>
  <c r="BH406" i="9"/>
  <c r="BG406" i="9"/>
  <c r="BF406" i="9"/>
  <c r="T406" i="9"/>
  <c r="R406" i="9"/>
  <c r="P406" i="9"/>
  <c r="BK406" i="9"/>
  <c r="J406" i="9"/>
  <c r="BE406" i="9"/>
  <c r="BI403" i="9"/>
  <c r="BH403" i="9"/>
  <c r="BG403" i="9"/>
  <c r="BF403" i="9"/>
  <c r="T403" i="9"/>
  <c r="R403" i="9"/>
  <c r="P403" i="9"/>
  <c r="BK403" i="9"/>
  <c r="J403" i="9"/>
  <c r="BE403" i="9"/>
  <c r="BI400" i="9"/>
  <c r="BH400" i="9"/>
  <c r="BG400" i="9"/>
  <c r="BF400" i="9"/>
  <c r="T400" i="9"/>
  <c r="R400" i="9"/>
  <c r="P400" i="9"/>
  <c r="BK400" i="9"/>
  <c r="J400" i="9"/>
  <c r="BE400" i="9"/>
  <c r="BI397" i="9"/>
  <c r="BH397" i="9"/>
  <c r="BG397" i="9"/>
  <c r="BF397" i="9"/>
  <c r="T397" i="9"/>
  <c r="R397" i="9"/>
  <c r="P397" i="9"/>
  <c r="BK397" i="9"/>
  <c r="J397" i="9"/>
  <c r="BE397" i="9"/>
  <c r="BI392" i="9"/>
  <c r="BH392" i="9"/>
  <c r="BG392" i="9"/>
  <c r="BF392" i="9"/>
  <c r="T392" i="9"/>
  <c r="R392" i="9"/>
  <c r="P392" i="9"/>
  <c r="BK392" i="9"/>
  <c r="J392" i="9"/>
  <c r="BE392" i="9"/>
  <c r="BI389" i="9"/>
  <c r="BH389" i="9"/>
  <c r="BG389" i="9"/>
  <c r="BF389" i="9"/>
  <c r="T389" i="9"/>
  <c r="R389" i="9"/>
  <c r="P389" i="9"/>
  <c r="BK389" i="9"/>
  <c r="J389" i="9"/>
  <c r="BE389" i="9"/>
  <c r="BI386" i="9"/>
  <c r="BH386" i="9"/>
  <c r="BG386" i="9"/>
  <c r="BF386" i="9"/>
  <c r="T386" i="9"/>
  <c r="R386" i="9"/>
  <c r="P386" i="9"/>
  <c r="BK386" i="9"/>
  <c r="J386" i="9"/>
  <c r="BE386" i="9"/>
  <c r="BI383" i="9"/>
  <c r="BH383" i="9"/>
  <c r="BG383" i="9"/>
  <c r="BF383" i="9"/>
  <c r="T383" i="9"/>
  <c r="R383" i="9"/>
  <c r="P383" i="9"/>
  <c r="BK383" i="9"/>
  <c r="J383" i="9"/>
  <c r="BE383" i="9"/>
  <c r="BI380" i="9"/>
  <c r="BH380" i="9"/>
  <c r="BG380" i="9"/>
  <c r="BF380" i="9"/>
  <c r="T380" i="9"/>
  <c r="R380" i="9"/>
  <c r="P380" i="9"/>
  <c r="BK380" i="9"/>
  <c r="J380" i="9"/>
  <c r="BE380" i="9"/>
  <c r="BI377" i="9"/>
  <c r="BH377" i="9"/>
  <c r="BG377" i="9"/>
  <c r="BF377" i="9"/>
  <c r="T377" i="9"/>
  <c r="R377" i="9"/>
  <c r="P377" i="9"/>
  <c r="BK377" i="9"/>
  <c r="J377" i="9"/>
  <c r="BE377" i="9"/>
  <c r="BI374" i="9"/>
  <c r="BH374" i="9"/>
  <c r="BG374" i="9"/>
  <c r="BF374" i="9"/>
  <c r="T374" i="9"/>
  <c r="R374" i="9"/>
  <c r="P374" i="9"/>
  <c r="BK374" i="9"/>
  <c r="J374" i="9"/>
  <c r="BE374" i="9"/>
  <c r="BI370" i="9"/>
  <c r="BH370" i="9"/>
  <c r="BG370" i="9"/>
  <c r="BF370" i="9"/>
  <c r="T370" i="9"/>
  <c r="R370" i="9"/>
  <c r="P370" i="9"/>
  <c r="BK370" i="9"/>
  <c r="J370" i="9"/>
  <c r="BE370" i="9"/>
  <c r="BI367" i="9"/>
  <c r="BH367" i="9"/>
  <c r="BG367" i="9"/>
  <c r="BF367" i="9"/>
  <c r="T367" i="9"/>
  <c r="R367" i="9"/>
  <c r="P367" i="9"/>
  <c r="BK367" i="9"/>
  <c r="J367" i="9"/>
  <c r="BE367" i="9"/>
  <c r="BI363" i="9"/>
  <c r="BH363" i="9"/>
  <c r="BG363" i="9"/>
  <c r="BF363" i="9"/>
  <c r="T363" i="9"/>
  <c r="R363" i="9"/>
  <c r="P363" i="9"/>
  <c r="BK363" i="9"/>
  <c r="J363" i="9"/>
  <c r="BE363" i="9"/>
  <c r="BI360" i="9"/>
  <c r="BH360" i="9"/>
  <c r="BG360" i="9"/>
  <c r="BF360" i="9"/>
  <c r="T360" i="9"/>
  <c r="R360" i="9"/>
  <c r="P360" i="9"/>
  <c r="P352" i="9" s="1"/>
  <c r="BK360" i="9"/>
  <c r="BK352" i="9" s="1"/>
  <c r="J352" i="9" s="1"/>
  <c r="J62" i="9" s="1"/>
  <c r="J360" i="9"/>
  <c r="BE360" i="9"/>
  <c r="BI356" i="9"/>
  <c r="BH356" i="9"/>
  <c r="BG356" i="9"/>
  <c r="BF356" i="9"/>
  <c r="T356" i="9"/>
  <c r="T352" i="9" s="1"/>
  <c r="R356" i="9"/>
  <c r="R352" i="9" s="1"/>
  <c r="P356" i="9"/>
  <c r="BK356" i="9"/>
  <c r="J356" i="9"/>
  <c r="BE356" i="9"/>
  <c r="BI353" i="9"/>
  <c r="BH353" i="9"/>
  <c r="BG353" i="9"/>
  <c r="BF353" i="9"/>
  <c r="T353" i="9"/>
  <c r="R353" i="9"/>
  <c r="P353" i="9"/>
  <c r="BK353" i="9"/>
  <c r="J353" i="9"/>
  <c r="BE353" i="9"/>
  <c r="BI347" i="9"/>
  <c r="BH347" i="9"/>
  <c r="BG347" i="9"/>
  <c r="BF347" i="9"/>
  <c r="T347" i="9"/>
  <c r="R347" i="9"/>
  <c r="P347" i="9"/>
  <c r="BK347" i="9"/>
  <c r="J347" i="9"/>
  <c r="BE347" i="9"/>
  <c r="BI341" i="9"/>
  <c r="BH341" i="9"/>
  <c r="BG341" i="9"/>
  <c r="BF341" i="9"/>
  <c r="T341" i="9"/>
  <c r="R341" i="9"/>
  <c r="P341" i="9"/>
  <c r="BK341" i="9"/>
  <c r="J341" i="9"/>
  <c r="BE341" i="9"/>
  <c r="BI338" i="9"/>
  <c r="BH338" i="9"/>
  <c r="BG338" i="9"/>
  <c r="BF338" i="9"/>
  <c r="T338" i="9"/>
  <c r="R338" i="9"/>
  <c r="P338" i="9"/>
  <c r="BK338" i="9"/>
  <c r="J338" i="9"/>
  <c r="BE338" i="9"/>
  <c r="BI335" i="9"/>
  <c r="BH335" i="9"/>
  <c r="BG335" i="9"/>
  <c r="BF335" i="9"/>
  <c r="T335" i="9"/>
  <c r="R335" i="9"/>
  <c r="P335" i="9"/>
  <c r="BK335" i="9"/>
  <c r="J335" i="9"/>
  <c r="BE335" i="9"/>
  <c r="BI332" i="9"/>
  <c r="BH332" i="9"/>
  <c r="BG332" i="9"/>
  <c r="BF332" i="9"/>
  <c r="T332" i="9"/>
  <c r="R332" i="9"/>
  <c r="P332" i="9"/>
  <c r="BK332" i="9"/>
  <c r="J332" i="9"/>
  <c r="BE332" i="9"/>
  <c r="BI329" i="9"/>
  <c r="BH329" i="9"/>
  <c r="BG329" i="9"/>
  <c r="BF329" i="9"/>
  <c r="T329" i="9"/>
  <c r="R329" i="9"/>
  <c r="P329" i="9"/>
  <c r="BK329" i="9"/>
  <c r="J329" i="9"/>
  <c r="BE329" i="9"/>
  <c r="BI326" i="9"/>
  <c r="BH326" i="9"/>
  <c r="BG326" i="9"/>
  <c r="BF326" i="9"/>
  <c r="T326" i="9"/>
  <c r="R326" i="9"/>
  <c r="P326" i="9"/>
  <c r="BK326" i="9"/>
  <c r="J326" i="9"/>
  <c r="BE326" i="9"/>
  <c r="BI323" i="9"/>
  <c r="BH323" i="9"/>
  <c r="BG323" i="9"/>
  <c r="BF323" i="9"/>
  <c r="T323" i="9"/>
  <c r="R323" i="9"/>
  <c r="P323" i="9"/>
  <c r="BK323" i="9"/>
  <c r="J323" i="9"/>
  <c r="BE323" i="9"/>
  <c r="BI320" i="9"/>
  <c r="BH320" i="9"/>
  <c r="BG320" i="9"/>
  <c r="BF320" i="9"/>
  <c r="T320" i="9"/>
  <c r="R320" i="9"/>
  <c r="P320" i="9"/>
  <c r="BK320" i="9"/>
  <c r="J320" i="9"/>
  <c r="BE320" i="9"/>
  <c r="BI317" i="9"/>
  <c r="BH317" i="9"/>
  <c r="BG317" i="9"/>
  <c r="BF317" i="9"/>
  <c r="T317" i="9"/>
  <c r="R317" i="9"/>
  <c r="P317" i="9"/>
  <c r="BK317" i="9"/>
  <c r="J317" i="9"/>
  <c r="BE317" i="9"/>
  <c r="BI314" i="9"/>
  <c r="BH314" i="9"/>
  <c r="BG314" i="9"/>
  <c r="BF314" i="9"/>
  <c r="T314" i="9"/>
  <c r="R314" i="9"/>
  <c r="P314" i="9"/>
  <c r="P307" i="9" s="1"/>
  <c r="BK314" i="9"/>
  <c r="J314" i="9"/>
  <c r="BE314" i="9"/>
  <c r="BI311" i="9"/>
  <c r="BH311" i="9"/>
  <c r="BG311" i="9"/>
  <c r="BF311" i="9"/>
  <c r="T311" i="9"/>
  <c r="T307" i="9" s="1"/>
  <c r="R311" i="9"/>
  <c r="P311" i="9"/>
  <c r="BK311" i="9"/>
  <c r="J311" i="9"/>
  <c r="BE311" i="9"/>
  <c r="BI308" i="9"/>
  <c r="BH308" i="9"/>
  <c r="BG308" i="9"/>
  <c r="BF308" i="9"/>
  <c r="T308" i="9"/>
  <c r="R308" i="9"/>
  <c r="R307" i="9"/>
  <c r="P308" i="9"/>
  <c r="BK308" i="9"/>
  <c r="BK307" i="9"/>
  <c r="J307" i="9" s="1"/>
  <c r="J61" i="9" s="1"/>
  <c r="J308" i="9"/>
  <c r="BE308" i="9"/>
  <c r="BI304" i="9"/>
  <c r="BH304" i="9"/>
  <c r="BG304" i="9"/>
  <c r="BF304" i="9"/>
  <c r="T304" i="9"/>
  <c r="R304" i="9"/>
  <c r="P304" i="9"/>
  <c r="BK304" i="9"/>
  <c r="J304" i="9"/>
  <c r="BE304" i="9"/>
  <c r="BI299" i="9"/>
  <c r="BH299" i="9"/>
  <c r="BG299" i="9"/>
  <c r="BF299" i="9"/>
  <c r="T299" i="9"/>
  <c r="R299" i="9"/>
  <c r="R292" i="9" s="1"/>
  <c r="P299" i="9"/>
  <c r="BK299" i="9"/>
  <c r="J299" i="9"/>
  <c r="BE299" i="9"/>
  <c r="BI296" i="9"/>
  <c r="BH296" i="9"/>
  <c r="BG296" i="9"/>
  <c r="BF296" i="9"/>
  <c r="T296" i="9"/>
  <c r="R296" i="9"/>
  <c r="P296" i="9"/>
  <c r="BK296" i="9"/>
  <c r="BK292" i="9" s="1"/>
  <c r="J292" i="9" s="1"/>
  <c r="J60" i="9" s="1"/>
  <c r="J296" i="9"/>
  <c r="BE296" i="9"/>
  <c r="BI293" i="9"/>
  <c r="BH293" i="9"/>
  <c r="BG293" i="9"/>
  <c r="BF293" i="9"/>
  <c r="T293" i="9"/>
  <c r="T292" i="9"/>
  <c r="R293" i="9"/>
  <c r="P293" i="9"/>
  <c r="P292" i="9"/>
  <c r="BK293" i="9"/>
  <c r="J293" i="9"/>
  <c r="BE293" i="9" s="1"/>
  <c r="BI289" i="9"/>
  <c r="BH289" i="9"/>
  <c r="BG289" i="9"/>
  <c r="BF289" i="9"/>
  <c r="T289" i="9"/>
  <c r="T283" i="9" s="1"/>
  <c r="R289" i="9"/>
  <c r="P289" i="9"/>
  <c r="BK289" i="9"/>
  <c r="J289" i="9"/>
  <c r="BE289" i="9"/>
  <c r="BI284" i="9"/>
  <c r="BH284" i="9"/>
  <c r="BG284" i="9"/>
  <c r="BF284" i="9"/>
  <c r="T284" i="9"/>
  <c r="R284" i="9"/>
  <c r="R283" i="9"/>
  <c r="P284" i="9"/>
  <c r="P283" i="9"/>
  <c r="BK284" i="9"/>
  <c r="BK283" i="9"/>
  <c r="J283" i="9" s="1"/>
  <c r="J59" i="9" s="1"/>
  <c r="J284" i="9"/>
  <c r="BE284" i="9"/>
  <c r="BI280" i="9"/>
  <c r="BH280" i="9"/>
  <c r="BG280" i="9"/>
  <c r="BF280" i="9"/>
  <c r="T280" i="9"/>
  <c r="R280" i="9"/>
  <c r="P280" i="9"/>
  <c r="BK280" i="9"/>
  <c r="J280" i="9"/>
  <c r="BE280" i="9"/>
  <c r="BI274" i="9"/>
  <c r="BH274" i="9"/>
  <c r="BG274" i="9"/>
  <c r="BF274" i="9"/>
  <c r="T274" i="9"/>
  <c r="R274" i="9"/>
  <c r="P274" i="9"/>
  <c r="BK274" i="9"/>
  <c r="J274" i="9"/>
  <c r="BE274" i="9"/>
  <c r="BI271" i="9"/>
  <c r="BH271" i="9"/>
  <c r="BG271" i="9"/>
  <c r="BF271" i="9"/>
  <c r="T271" i="9"/>
  <c r="R271" i="9"/>
  <c r="P271" i="9"/>
  <c r="BK271" i="9"/>
  <c r="J271" i="9"/>
  <c r="BE271" i="9"/>
  <c r="BI257" i="9"/>
  <c r="BH257" i="9"/>
  <c r="BG257" i="9"/>
  <c r="BF257" i="9"/>
  <c r="T257" i="9"/>
  <c r="R257" i="9"/>
  <c r="P257" i="9"/>
  <c r="BK257" i="9"/>
  <c r="J257" i="9"/>
  <c r="BE257" i="9"/>
  <c r="BI251" i="9"/>
  <c r="BH251" i="9"/>
  <c r="BG251" i="9"/>
  <c r="BF251" i="9"/>
  <c r="T251" i="9"/>
  <c r="R251" i="9"/>
  <c r="P251" i="9"/>
  <c r="BK251" i="9"/>
  <c r="J251" i="9"/>
  <c r="BE251" i="9"/>
  <c r="BI246" i="9"/>
  <c r="BH246" i="9"/>
  <c r="BG246" i="9"/>
  <c r="BF246" i="9"/>
  <c r="T246" i="9"/>
  <c r="R246" i="9"/>
  <c r="P246" i="9"/>
  <c r="BK246" i="9"/>
  <c r="J246" i="9"/>
  <c r="BE246" i="9"/>
  <c r="BI239" i="9"/>
  <c r="BH239" i="9"/>
  <c r="BG239" i="9"/>
  <c r="BF239" i="9"/>
  <c r="T239" i="9"/>
  <c r="R239" i="9"/>
  <c r="P239" i="9"/>
  <c r="BK239" i="9"/>
  <c r="J239" i="9"/>
  <c r="BE239" i="9"/>
  <c r="BI234" i="9"/>
  <c r="BH234" i="9"/>
  <c r="BG234" i="9"/>
  <c r="BF234" i="9"/>
  <c r="T234" i="9"/>
  <c r="R234" i="9"/>
  <c r="P234" i="9"/>
  <c r="BK234" i="9"/>
  <c r="J234" i="9"/>
  <c r="BE234" i="9"/>
  <c r="BI227" i="9"/>
  <c r="BH227" i="9"/>
  <c r="BG227" i="9"/>
  <c r="BF227" i="9"/>
  <c r="T227" i="9"/>
  <c r="R227" i="9"/>
  <c r="P227" i="9"/>
  <c r="BK227" i="9"/>
  <c r="J227" i="9"/>
  <c r="BE227" i="9"/>
  <c r="BI222" i="9"/>
  <c r="BH222" i="9"/>
  <c r="BG222" i="9"/>
  <c r="BF222" i="9"/>
  <c r="T222" i="9"/>
  <c r="R222" i="9"/>
  <c r="P222" i="9"/>
  <c r="BK222" i="9"/>
  <c r="J222" i="9"/>
  <c r="BE222" i="9"/>
  <c r="BI219" i="9"/>
  <c r="BH219" i="9"/>
  <c r="BG219" i="9"/>
  <c r="BF219" i="9"/>
  <c r="T219" i="9"/>
  <c r="R219" i="9"/>
  <c r="P219" i="9"/>
  <c r="BK219" i="9"/>
  <c r="J219" i="9"/>
  <c r="BE219" i="9"/>
  <c r="BI216" i="9"/>
  <c r="BH216" i="9"/>
  <c r="BG216" i="9"/>
  <c r="BF216" i="9"/>
  <c r="T216" i="9"/>
  <c r="R216" i="9"/>
  <c r="P216" i="9"/>
  <c r="BK216" i="9"/>
  <c r="J216" i="9"/>
  <c r="BE216" i="9"/>
  <c r="BI211" i="9"/>
  <c r="BH211" i="9"/>
  <c r="BG211" i="9"/>
  <c r="BF211" i="9"/>
  <c r="T211" i="9"/>
  <c r="R211" i="9"/>
  <c r="P211" i="9"/>
  <c r="BK211" i="9"/>
  <c r="J211" i="9"/>
  <c r="BE211" i="9"/>
  <c r="BI208" i="9"/>
  <c r="BH208" i="9"/>
  <c r="BG208" i="9"/>
  <c r="BF208" i="9"/>
  <c r="T208" i="9"/>
  <c r="R208" i="9"/>
  <c r="P208" i="9"/>
  <c r="BK208" i="9"/>
  <c r="J208" i="9"/>
  <c r="BE208" i="9"/>
  <c r="BI205" i="9"/>
  <c r="BH205" i="9"/>
  <c r="BG205" i="9"/>
  <c r="BF205" i="9"/>
  <c r="T205" i="9"/>
  <c r="R205" i="9"/>
  <c r="P205" i="9"/>
  <c r="BK205" i="9"/>
  <c r="J205" i="9"/>
  <c r="BE205" i="9"/>
  <c r="BI201" i="9"/>
  <c r="BH201" i="9"/>
  <c r="BG201" i="9"/>
  <c r="BF201" i="9"/>
  <c r="T201" i="9"/>
  <c r="R201" i="9"/>
  <c r="P201" i="9"/>
  <c r="BK201" i="9"/>
  <c r="J201" i="9"/>
  <c r="BE201" i="9"/>
  <c r="BI198" i="9"/>
  <c r="BH198" i="9"/>
  <c r="BG198" i="9"/>
  <c r="BF198" i="9"/>
  <c r="T198" i="9"/>
  <c r="R198" i="9"/>
  <c r="P198" i="9"/>
  <c r="BK198" i="9"/>
  <c r="J198" i="9"/>
  <c r="BE198" i="9"/>
  <c r="BI195" i="9"/>
  <c r="BH195" i="9"/>
  <c r="BG195" i="9"/>
  <c r="BF195" i="9"/>
  <c r="T195" i="9"/>
  <c r="R195" i="9"/>
  <c r="P195" i="9"/>
  <c r="BK195" i="9"/>
  <c r="J195" i="9"/>
  <c r="BE195" i="9"/>
  <c r="BI192" i="9"/>
  <c r="BH192" i="9"/>
  <c r="BG192" i="9"/>
  <c r="BF192" i="9"/>
  <c r="T192" i="9"/>
  <c r="R192" i="9"/>
  <c r="P192" i="9"/>
  <c r="BK192" i="9"/>
  <c r="J192" i="9"/>
  <c r="BE192" i="9"/>
  <c r="BI181" i="9"/>
  <c r="BH181" i="9"/>
  <c r="BG181" i="9"/>
  <c r="BF181" i="9"/>
  <c r="T181" i="9"/>
  <c r="R181" i="9"/>
  <c r="P181" i="9"/>
  <c r="BK181" i="9"/>
  <c r="J181" i="9"/>
  <c r="BE181" i="9"/>
  <c r="BI174" i="9"/>
  <c r="BH174" i="9"/>
  <c r="BG174" i="9"/>
  <c r="BF174" i="9"/>
  <c r="T174" i="9"/>
  <c r="R174" i="9"/>
  <c r="P174" i="9"/>
  <c r="BK174" i="9"/>
  <c r="J174" i="9"/>
  <c r="BE174" i="9"/>
  <c r="BI171" i="9"/>
  <c r="BH171" i="9"/>
  <c r="BG171" i="9"/>
  <c r="BF171" i="9"/>
  <c r="T171" i="9"/>
  <c r="R171" i="9"/>
  <c r="P171" i="9"/>
  <c r="BK171" i="9"/>
  <c r="J171" i="9"/>
  <c r="BE171" i="9"/>
  <c r="BI168" i="9"/>
  <c r="BH168" i="9"/>
  <c r="BG168" i="9"/>
  <c r="BF168" i="9"/>
  <c r="T168" i="9"/>
  <c r="R168" i="9"/>
  <c r="P168" i="9"/>
  <c r="BK168" i="9"/>
  <c r="J168" i="9"/>
  <c r="BE168" i="9"/>
  <c r="BI165" i="9"/>
  <c r="BH165" i="9"/>
  <c r="BG165" i="9"/>
  <c r="BF165" i="9"/>
  <c r="T165" i="9"/>
  <c r="R165" i="9"/>
  <c r="P165" i="9"/>
  <c r="BK165" i="9"/>
  <c r="J165" i="9"/>
  <c r="BE165" i="9"/>
  <c r="BI145" i="9"/>
  <c r="BH145" i="9"/>
  <c r="BG145" i="9"/>
  <c r="BF145" i="9"/>
  <c r="T145" i="9"/>
  <c r="R145" i="9"/>
  <c r="P145" i="9"/>
  <c r="BK145" i="9"/>
  <c r="J145" i="9"/>
  <c r="BE145" i="9"/>
  <c r="BI142" i="9"/>
  <c r="BH142" i="9"/>
  <c r="BG142" i="9"/>
  <c r="BF142" i="9"/>
  <c r="T142" i="9"/>
  <c r="R142" i="9"/>
  <c r="P142" i="9"/>
  <c r="BK142" i="9"/>
  <c r="J142" i="9"/>
  <c r="BE142" i="9"/>
  <c r="BI139" i="9"/>
  <c r="BH139" i="9"/>
  <c r="BG139" i="9"/>
  <c r="BF139" i="9"/>
  <c r="T139" i="9"/>
  <c r="R139" i="9"/>
  <c r="P139" i="9"/>
  <c r="BK139" i="9"/>
  <c r="J139" i="9"/>
  <c r="BE139" i="9"/>
  <c r="BI136" i="9"/>
  <c r="BH136" i="9"/>
  <c r="BG136" i="9"/>
  <c r="BF136" i="9"/>
  <c r="T136" i="9"/>
  <c r="R136" i="9"/>
  <c r="P136" i="9"/>
  <c r="BK136" i="9"/>
  <c r="J136" i="9"/>
  <c r="BE136" i="9"/>
  <c r="BI128" i="9"/>
  <c r="BH128" i="9"/>
  <c r="BG128" i="9"/>
  <c r="BF128" i="9"/>
  <c r="T128" i="9"/>
  <c r="R128" i="9"/>
  <c r="P128" i="9"/>
  <c r="BK128" i="9"/>
  <c r="J128" i="9"/>
  <c r="BE128" i="9"/>
  <c r="BI116" i="9"/>
  <c r="BH116" i="9"/>
  <c r="BG116" i="9"/>
  <c r="BF116" i="9"/>
  <c r="T116" i="9"/>
  <c r="R116" i="9"/>
  <c r="P116" i="9"/>
  <c r="BK116" i="9"/>
  <c r="J116" i="9"/>
  <c r="BE116" i="9"/>
  <c r="BI113" i="9"/>
  <c r="BH113" i="9"/>
  <c r="BG113" i="9"/>
  <c r="BF113" i="9"/>
  <c r="T113" i="9"/>
  <c r="R113" i="9"/>
  <c r="P113" i="9"/>
  <c r="BK113" i="9"/>
  <c r="J113" i="9"/>
  <c r="BE113" i="9"/>
  <c r="BI110" i="9"/>
  <c r="BH110" i="9"/>
  <c r="BG110" i="9"/>
  <c r="BF110" i="9"/>
  <c r="T110" i="9"/>
  <c r="R110" i="9"/>
  <c r="P110" i="9"/>
  <c r="BK110" i="9"/>
  <c r="J110" i="9"/>
  <c r="BE110" i="9"/>
  <c r="BI105" i="9"/>
  <c r="BH105" i="9"/>
  <c r="BG105" i="9"/>
  <c r="BF105" i="9"/>
  <c r="T105" i="9"/>
  <c r="R105" i="9"/>
  <c r="P105" i="9"/>
  <c r="BK105" i="9"/>
  <c r="J105" i="9"/>
  <c r="BE105" i="9"/>
  <c r="BI97" i="9"/>
  <c r="BH97" i="9"/>
  <c r="BG97" i="9"/>
  <c r="BF97" i="9"/>
  <c r="T97" i="9"/>
  <c r="R97" i="9"/>
  <c r="P97" i="9"/>
  <c r="BK97" i="9"/>
  <c r="J97" i="9"/>
  <c r="BE97" i="9"/>
  <c r="BI94" i="9"/>
  <c r="BH94" i="9"/>
  <c r="BG94" i="9"/>
  <c r="BF94" i="9"/>
  <c r="T94" i="9"/>
  <c r="R94" i="9"/>
  <c r="P94" i="9"/>
  <c r="BK94" i="9"/>
  <c r="J94" i="9"/>
  <c r="BE94" i="9"/>
  <c r="BI91" i="9"/>
  <c r="F34" i="9" s="1"/>
  <c r="BD59" i="1" s="1"/>
  <c r="BH91" i="9"/>
  <c r="BG91" i="9"/>
  <c r="BF91" i="9"/>
  <c r="T91" i="9"/>
  <c r="R91" i="9"/>
  <c r="R87" i="9" s="1"/>
  <c r="P91" i="9"/>
  <c r="BK91" i="9"/>
  <c r="J91" i="9"/>
  <c r="BE91" i="9"/>
  <c r="J30" i="9" s="1"/>
  <c r="AV59" i="1" s="1"/>
  <c r="BI88" i="9"/>
  <c r="BH88" i="9"/>
  <c r="BG88" i="9"/>
  <c r="F32" i="9"/>
  <c r="BB59" i="1" s="1"/>
  <c r="BF88" i="9"/>
  <c r="F31" i="9" s="1"/>
  <c r="BA59" i="1" s="1"/>
  <c r="T88" i="9"/>
  <c r="T87" i="9"/>
  <c r="R88" i="9"/>
  <c r="P88" i="9"/>
  <c r="P87" i="9"/>
  <c r="BK88" i="9"/>
  <c r="BK87" i="9" s="1"/>
  <c r="J88" i="9"/>
  <c r="BE88" i="9"/>
  <c r="F30" i="9" s="1"/>
  <c r="AZ59" i="1" s="1"/>
  <c r="J81" i="9"/>
  <c r="F81" i="9"/>
  <c r="F79" i="9"/>
  <c r="E77" i="9"/>
  <c r="J51" i="9"/>
  <c r="F51" i="9"/>
  <c r="F49" i="9"/>
  <c r="E47" i="9"/>
  <c r="J18" i="9"/>
  <c r="E18" i="9"/>
  <c r="J17" i="9"/>
  <c r="J12" i="9"/>
  <c r="E7" i="9"/>
  <c r="E45" i="9" s="1"/>
  <c r="E75" i="9"/>
  <c r="AY58" i="1"/>
  <c r="AX58" i="1"/>
  <c r="BI264" i="8"/>
  <c r="BH264" i="8"/>
  <c r="BG264" i="8"/>
  <c r="BF264" i="8"/>
  <c r="T264" i="8"/>
  <c r="T263" i="8" s="1"/>
  <c r="R264" i="8"/>
  <c r="R263" i="8"/>
  <c r="P264" i="8"/>
  <c r="P263" i="8" s="1"/>
  <c r="BK264" i="8"/>
  <c r="BK263" i="8"/>
  <c r="J263" i="8"/>
  <c r="J66" i="8" s="1"/>
  <c r="J264" i="8"/>
  <c r="BE264" i="8"/>
  <c r="BI261" i="8"/>
  <c r="BH261" i="8"/>
  <c r="BG261" i="8"/>
  <c r="BF261" i="8"/>
  <c r="T261" i="8"/>
  <c r="R261" i="8"/>
  <c r="P261" i="8"/>
  <c r="BK261" i="8"/>
  <c r="J261" i="8"/>
  <c r="BE261" i="8" s="1"/>
  <c r="BI259" i="8"/>
  <c r="BH259" i="8"/>
  <c r="BG259" i="8"/>
  <c r="BF259" i="8"/>
  <c r="T259" i="8"/>
  <c r="R259" i="8"/>
  <c r="P259" i="8"/>
  <c r="BK259" i="8"/>
  <c r="J259" i="8"/>
  <c r="BE259" i="8"/>
  <c r="BI256" i="8"/>
  <c r="BH256" i="8"/>
  <c r="BG256" i="8"/>
  <c r="BF256" i="8"/>
  <c r="T256" i="8"/>
  <c r="R256" i="8"/>
  <c r="P256" i="8"/>
  <c r="BK256" i="8"/>
  <c r="J256" i="8"/>
  <c r="BE256" i="8" s="1"/>
  <c r="BI253" i="8"/>
  <c r="BH253" i="8"/>
  <c r="BG253" i="8"/>
  <c r="BF253" i="8"/>
  <c r="T253" i="8"/>
  <c r="R253" i="8"/>
  <c r="R247" i="8" s="1"/>
  <c r="R246" i="8" s="1"/>
  <c r="P253" i="8"/>
  <c r="BK253" i="8"/>
  <c r="J253" i="8"/>
  <c r="BE253" i="8"/>
  <c r="BI250" i="8"/>
  <c r="BH250" i="8"/>
  <c r="BG250" i="8"/>
  <c r="BF250" i="8"/>
  <c r="T250" i="8"/>
  <c r="R250" i="8"/>
  <c r="P250" i="8"/>
  <c r="BK250" i="8"/>
  <c r="J250" i="8"/>
  <c r="BE250" i="8" s="1"/>
  <c r="BI248" i="8"/>
  <c r="BH248" i="8"/>
  <c r="BG248" i="8"/>
  <c r="BF248" i="8"/>
  <c r="T248" i="8"/>
  <c r="R248" i="8"/>
  <c r="P248" i="8"/>
  <c r="BK248" i="8"/>
  <c r="BK247" i="8"/>
  <c r="J248" i="8"/>
  <c r="BE248" i="8" s="1"/>
  <c r="BI244" i="8"/>
  <c r="BH244" i="8"/>
  <c r="BG244" i="8"/>
  <c r="BF244" i="8"/>
  <c r="T244" i="8"/>
  <c r="T241" i="8" s="1"/>
  <c r="R244" i="8"/>
  <c r="P244" i="8"/>
  <c r="BK244" i="8"/>
  <c r="J244" i="8"/>
  <c r="BE244" i="8" s="1"/>
  <c r="BI242" i="8"/>
  <c r="BH242" i="8"/>
  <c r="BG242" i="8"/>
  <c r="BF242" i="8"/>
  <c r="T242" i="8"/>
  <c r="R242" i="8"/>
  <c r="R241" i="8" s="1"/>
  <c r="P242" i="8"/>
  <c r="P241" i="8"/>
  <c r="BK242" i="8"/>
  <c r="BK241" i="8" s="1"/>
  <c r="J241" i="8" s="1"/>
  <c r="J63" i="8" s="1"/>
  <c r="J242" i="8"/>
  <c r="BE242" i="8"/>
  <c r="BI236" i="8"/>
  <c r="BH236" i="8"/>
  <c r="BG236" i="8"/>
  <c r="BF236" i="8"/>
  <c r="T236" i="8"/>
  <c r="R236" i="8"/>
  <c r="P236" i="8"/>
  <c r="BK236" i="8"/>
  <c r="J236" i="8"/>
  <c r="BE236" i="8"/>
  <c r="BI233" i="8"/>
  <c r="BH233" i="8"/>
  <c r="BG233" i="8"/>
  <c r="BF233" i="8"/>
  <c r="T233" i="8"/>
  <c r="R233" i="8"/>
  <c r="P233" i="8"/>
  <c r="BK233" i="8"/>
  <c r="J233" i="8"/>
  <c r="BE233" i="8" s="1"/>
  <c r="BI227" i="8"/>
  <c r="BH227" i="8"/>
  <c r="BG227" i="8"/>
  <c r="BF227" i="8"/>
  <c r="T227" i="8"/>
  <c r="R227" i="8"/>
  <c r="P227" i="8"/>
  <c r="BK227" i="8"/>
  <c r="J227" i="8"/>
  <c r="BE227" i="8"/>
  <c r="BI224" i="8"/>
  <c r="BH224" i="8"/>
  <c r="BG224" i="8"/>
  <c r="BF224" i="8"/>
  <c r="T224" i="8"/>
  <c r="R224" i="8"/>
  <c r="R223" i="8"/>
  <c r="P224" i="8"/>
  <c r="BK224" i="8"/>
  <c r="BK223" i="8"/>
  <c r="J223" i="8"/>
  <c r="J62" i="8" s="1"/>
  <c r="J224" i="8"/>
  <c r="BE224" i="8"/>
  <c r="BI220" i="8"/>
  <c r="BH220" i="8"/>
  <c r="BG220" i="8"/>
  <c r="BF220" i="8"/>
  <c r="T220" i="8"/>
  <c r="R220" i="8"/>
  <c r="P220" i="8"/>
  <c r="BK220" i="8"/>
  <c r="J220" i="8"/>
  <c r="BE220" i="8" s="1"/>
  <c r="BI217" i="8"/>
  <c r="BH217" i="8"/>
  <c r="BG217" i="8"/>
  <c r="BF217" i="8"/>
  <c r="T217" i="8"/>
  <c r="R217" i="8"/>
  <c r="P217" i="8"/>
  <c r="BK217" i="8"/>
  <c r="J217" i="8"/>
  <c r="BE217" i="8"/>
  <c r="BI215" i="8"/>
  <c r="BH215" i="8"/>
  <c r="BG215" i="8"/>
  <c r="BF215" i="8"/>
  <c r="T215" i="8"/>
  <c r="R215" i="8"/>
  <c r="P215" i="8"/>
  <c r="BK215" i="8"/>
  <c r="J215" i="8"/>
  <c r="BE215" i="8" s="1"/>
  <c r="BI212" i="8"/>
  <c r="BH212" i="8"/>
  <c r="BG212" i="8"/>
  <c r="BF212" i="8"/>
  <c r="T212" i="8"/>
  <c r="R212" i="8"/>
  <c r="P212" i="8"/>
  <c r="BK212" i="8"/>
  <c r="J212" i="8"/>
  <c r="BE212" i="8"/>
  <c r="BI210" i="8"/>
  <c r="BH210" i="8"/>
  <c r="BG210" i="8"/>
  <c r="BF210" i="8"/>
  <c r="T210" i="8"/>
  <c r="R210" i="8"/>
  <c r="P210" i="8"/>
  <c r="BK210" i="8"/>
  <c r="J210" i="8"/>
  <c r="BE210" i="8" s="1"/>
  <c r="BI207" i="8"/>
  <c r="BH207" i="8"/>
  <c r="BG207" i="8"/>
  <c r="BF207" i="8"/>
  <c r="T207" i="8"/>
  <c r="R207" i="8"/>
  <c r="R206" i="8" s="1"/>
  <c r="P207" i="8"/>
  <c r="BK207" i="8"/>
  <c r="BK206" i="8" s="1"/>
  <c r="J206" i="8" s="1"/>
  <c r="J61" i="8" s="1"/>
  <c r="J207" i="8"/>
  <c r="BE207" i="8"/>
  <c r="BI204" i="8"/>
  <c r="BH204" i="8"/>
  <c r="BG204" i="8"/>
  <c r="BF204" i="8"/>
  <c r="T204" i="8"/>
  <c r="R204" i="8"/>
  <c r="P204" i="8"/>
  <c r="BK204" i="8"/>
  <c r="J204" i="8"/>
  <c r="BE204" i="8"/>
  <c r="BI202" i="8"/>
  <c r="BH202" i="8"/>
  <c r="BG202" i="8"/>
  <c r="BF202" i="8"/>
  <c r="T202" i="8"/>
  <c r="R202" i="8"/>
  <c r="P202" i="8"/>
  <c r="BK202" i="8"/>
  <c r="J202" i="8"/>
  <c r="BE202" i="8" s="1"/>
  <c r="BI199" i="8"/>
  <c r="BH199" i="8"/>
  <c r="BG199" i="8"/>
  <c r="BF199" i="8"/>
  <c r="T199" i="8"/>
  <c r="R199" i="8"/>
  <c r="P199" i="8"/>
  <c r="BK199" i="8"/>
  <c r="J199" i="8"/>
  <c r="BE199" i="8"/>
  <c r="BI196" i="8"/>
  <c r="BH196" i="8"/>
  <c r="BG196" i="8"/>
  <c r="BF196" i="8"/>
  <c r="T196" i="8"/>
  <c r="R196" i="8"/>
  <c r="P196" i="8"/>
  <c r="BK196" i="8"/>
  <c r="J196" i="8"/>
  <c r="BE196" i="8" s="1"/>
  <c r="BI193" i="8"/>
  <c r="BH193" i="8"/>
  <c r="BG193" i="8"/>
  <c r="BF193" i="8"/>
  <c r="T193" i="8"/>
  <c r="R193" i="8"/>
  <c r="P193" i="8"/>
  <c r="BK193" i="8"/>
  <c r="J193" i="8"/>
  <c r="BE193" i="8"/>
  <c r="BI190" i="8"/>
  <c r="BH190" i="8"/>
  <c r="BG190" i="8"/>
  <c r="BF190" i="8"/>
  <c r="T190" i="8"/>
  <c r="R190" i="8"/>
  <c r="P190" i="8"/>
  <c r="BK190" i="8"/>
  <c r="J190" i="8"/>
  <c r="BE190" i="8" s="1"/>
  <c r="BI188" i="8"/>
  <c r="BH188" i="8"/>
  <c r="BG188" i="8"/>
  <c r="BF188" i="8"/>
  <c r="T188" i="8"/>
  <c r="R188" i="8"/>
  <c r="P188" i="8"/>
  <c r="BK188" i="8"/>
  <c r="J188" i="8"/>
  <c r="BE188" i="8"/>
  <c r="BI186" i="8"/>
  <c r="BH186" i="8"/>
  <c r="BG186" i="8"/>
  <c r="BF186" i="8"/>
  <c r="T186" i="8"/>
  <c r="R186" i="8"/>
  <c r="P186" i="8"/>
  <c r="BK186" i="8"/>
  <c r="J186" i="8"/>
  <c r="BE186" i="8" s="1"/>
  <c r="BI183" i="8"/>
  <c r="BH183" i="8"/>
  <c r="BG183" i="8"/>
  <c r="BF183" i="8"/>
  <c r="T183" i="8"/>
  <c r="R183" i="8"/>
  <c r="P183" i="8"/>
  <c r="BK183" i="8"/>
  <c r="J183" i="8"/>
  <c r="BE183" i="8"/>
  <c r="BI178" i="8"/>
  <c r="BH178" i="8"/>
  <c r="BG178" i="8"/>
  <c r="BF178" i="8"/>
  <c r="T178" i="8"/>
  <c r="R178" i="8"/>
  <c r="R177" i="8"/>
  <c r="P178" i="8"/>
  <c r="BK178" i="8"/>
  <c r="BK177" i="8"/>
  <c r="J177" i="8"/>
  <c r="J60" i="8" s="1"/>
  <c r="J178" i="8"/>
  <c r="BE178" i="8"/>
  <c r="BI175" i="8"/>
  <c r="BH175" i="8"/>
  <c r="BG175" i="8"/>
  <c r="BF175" i="8"/>
  <c r="T175" i="8"/>
  <c r="R175" i="8"/>
  <c r="P175" i="8"/>
  <c r="BK175" i="8"/>
  <c r="J175" i="8"/>
  <c r="BE175" i="8" s="1"/>
  <c r="BI172" i="8"/>
  <c r="BH172" i="8"/>
  <c r="BG172" i="8"/>
  <c r="BF172" i="8"/>
  <c r="T172" i="8"/>
  <c r="R172" i="8"/>
  <c r="P172" i="8"/>
  <c r="BK172" i="8"/>
  <c r="J172" i="8"/>
  <c r="BE172" i="8"/>
  <c r="BI169" i="8"/>
  <c r="BH169" i="8"/>
  <c r="BG169" i="8"/>
  <c r="BF169" i="8"/>
  <c r="T169" i="8"/>
  <c r="R169" i="8"/>
  <c r="P169" i="8"/>
  <c r="BK169" i="8"/>
  <c r="J169" i="8"/>
  <c r="BE169" i="8" s="1"/>
  <c r="BI166" i="8"/>
  <c r="BH166" i="8"/>
  <c r="BG166" i="8"/>
  <c r="BF166" i="8"/>
  <c r="T166" i="8"/>
  <c r="R166" i="8"/>
  <c r="P166" i="8"/>
  <c r="BK166" i="8"/>
  <c r="J166" i="8"/>
  <c r="BE166" i="8"/>
  <c r="BI163" i="8"/>
  <c r="BH163" i="8"/>
  <c r="BG163" i="8"/>
  <c r="BF163" i="8"/>
  <c r="T163" i="8"/>
  <c r="R163" i="8"/>
  <c r="P163" i="8"/>
  <c r="BK163" i="8"/>
  <c r="J163" i="8"/>
  <c r="BE163" i="8" s="1"/>
  <c r="BI160" i="8"/>
  <c r="BH160" i="8"/>
  <c r="BG160" i="8"/>
  <c r="BF160" i="8"/>
  <c r="T160" i="8"/>
  <c r="R160" i="8"/>
  <c r="P160" i="8"/>
  <c r="BK160" i="8"/>
  <c r="J160" i="8"/>
  <c r="BE160" i="8"/>
  <c r="BI157" i="8"/>
  <c r="BH157" i="8"/>
  <c r="BG157" i="8"/>
  <c r="BF157" i="8"/>
  <c r="T157" i="8"/>
  <c r="R157" i="8"/>
  <c r="P157" i="8"/>
  <c r="BK157" i="8"/>
  <c r="J157" i="8"/>
  <c r="BE157" i="8" s="1"/>
  <c r="BI154" i="8"/>
  <c r="BH154" i="8"/>
  <c r="BG154" i="8"/>
  <c r="BF154" i="8"/>
  <c r="T154" i="8"/>
  <c r="R154" i="8"/>
  <c r="R153" i="8" s="1"/>
  <c r="R87" i="8" s="1"/>
  <c r="R86" i="8" s="1"/>
  <c r="P154" i="8"/>
  <c r="BK154" i="8"/>
  <c r="BK153" i="8" s="1"/>
  <c r="J153" i="8" s="1"/>
  <c r="J59" i="8" s="1"/>
  <c r="J154" i="8"/>
  <c r="BE154" i="8"/>
  <c r="BI150" i="8"/>
  <c r="BH150" i="8"/>
  <c r="BG150" i="8"/>
  <c r="BF150" i="8"/>
  <c r="T150" i="8"/>
  <c r="R150" i="8"/>
  <c r="P150" i="8"/>
  <c r="BK150" i="8"/>
  <c r="J150" i="8"/>
  <c r="BE150" i="8"/>
  <c r="BI147" i="8"/>
  <c r="BH147" i="8"/>
  <c r="BG147" i="8"/>
  <c r="BF147" i="8"/>
  <c r="T147" i="8"/>
  <c r="R147" i="8"/>
  <c r="P147" i="8"/>
  <c r="BK147" i="8"/>
  <c r="J147" i="8"/>
  <c r="BE147" i="8" s="1"/>
  <c r="BI144" i="8"/>
  <c r="BH144" i="8"/>
  <c r="BG144" i="8"/>
  <c r="BF144" i="8"/>
  <c r="T144" i="8"/>
  <c r="R144" i="8"/>
  <c r="P144" i="8"/>
  <c r="BK144" i="8"/>
  <c r="J144" i="8"/>
  <c r="BE144" i="8"/>
  <c r="BI139" i="8"/>
  <c r="BH139" i="8"/>
  <c r="BG139" i="8"/>
  <c r="BF139" i="8"/>
  <c r="T139" i="8"/>
  <c r="R139" i="8"/>
  <c r="P139" i="8"/>
  <c r="BK139" i="8"/>
  <c r="J139" i="8"/>
  <c r="BE139" i="8" s="1"/>
  <c r="BI136" i="8"/>
  <c r="BH136" i="8"/>
  <c r="BG136" i="8"/>
  <c r="BF136" i="8"/>
  <c r="T136" i="8"/>
  <c r="R136" i="8"/>
  <c r="P136" i="8"/>
  <c r="BK136" i="8"/>
  <c r="J136" i="8"/>
  <c r="BE136" i="8"/>
  <c r="BI133" i="8"/>
  <c r="BH133" i="8"/>
  <c r="BG133" i="8"/>
  <c r="BF133" i="8"/>
  <c r="T133" i="8"/>
  <c r="R133" i="8"/>
  <c r="P133" i="8"/>
  <c r="BK133" i="8"/>
  <c r="J133" i="8"/>
  <c r="BE133" i="8" s="1"/>
  <c r="BI130" i="8"/>
  <c r="BH130" i="8"/>
  <c r="BG130" i="8"/>
  <c r="BF130" i="8"/>
  <c r="T130" i="8"/>
  <c r="R130" i="8"/>
  <c r="P130" i="8"/>
  <c r="BK130" i="8"/>
  <c r="J130" i="8"/>
  <c r="BE130" i="8"/>
  <c r="BI127" i="8"/>
  <c r="BH127" i="8"/>
  <c r="BG127" i="8"/>
  <c r="BF127" i="8"/>
  <c r="T127" i="8"/>
  <c r="R127" i="8"/>
  <c r="P127" i="8"/>
  <c r="BK127" i="8"/>
  <c r="J127" i="8"/>
  <c r="BE127" i="8" s="1"/>
  <c r="BI124" i="8"/>
  <c r="BH124" i="8"/>
  <c r="BG124" i="8"/>
  <c r="BF124" i="8"/>
  <c r="T124" i="8"/>
  <c r="R124" i="8"/>
  <c r="P124" i="8"/>
  <c r="BK124" i="8"/>
  <c r="J124" i="8"/>
  <c r="BE124" i="8"/>
  <c r="BI121" i="8"/>
  <c r="BH121" i="8"/>
  <c r="BG121" i="8"/>
  <c r="BF121" i="8"/>
  <c r="T121" i="8"/>
  <c r="R121" i="8"/>
  <c r="P121" i="8"/>
  <c r="BK121" i="8"/>
  <c r="J121" i="8"/>
  <c r="BE121" i="8" s="1"/>
  <c r="BI116" i="8"/>
  <c r="BH116" i="8"/>
  <c r="BG116" i="8"/>
  <c r="BF116" i="8"/>
  <c r="T116" i="8"/>
  <c r="R116" i="8"/>
  <c r="P116" i="8"/>
  <c r="BK116" i="8"/>
  <c r="J116" i="8"/>
  <c r="BE116" i="8"/>
  <c r="BI113" i="8"/>
  <c r="BH113" i="8"/>
  <c r="BG113" i="8"/>
  <c r="BF113" i="8"/>
  <c r="T113" i="8"/>
  <c r="R113" i="8"/>
  <c r="P113" i="8"/>
  <c r="BK113" i="8"/>
  <c r="J113" i="8"/>
  <c r="BE113" i="8" s="1"/>
  <c r="BI107" i="8"/>
  <c r="BH107" i="8"/>
  <c r="BG107" i="8"/>
  <c r="BF107" i="8"/>
  <c r="T107" i="8"/>
  <c r="R107" i="8"/>
  <c r="P107" i="8"/>
  <c r="BK107" i="8"/>
  <c r="J107" i="8"/>
  <c r="BE107" i="8"/>
  <c r="BI104" i="8"/>
  <c r="BH104" i="8"/>
  <c r="BG104" i="8"/>
  <c r="BF104" i="8"/>
  <c r="T104" i="8"/>
  <c r="R104" i="8"/>
  <c r="P104" i="8"/>
  <c r="BK104" i="8"/>
  <c r="J104" i="8"/>
  <c r="BE104" i="8" s="1"/>
  <c r="BI98" i="8"/>
  <c r="BH98" i="8"/>
  <c r="BG98" i="8"/>
  <c r="BF98" i="8"/>
  <c r="T98" i="8"/>
  <c r="R98" i="8"/>
  <c r="P98" i="8"/>
  <c r="BK98" i="8"/>
  <c r="J98" i="8"/>
  <c r="BE98" i="8"/>
  <c r="BI95" i="8"/>
  <c r="BH95" i="8"/>
  <c r="BG95" i="8"/>
  <c r="BF95" i="8"/>
  <c r="T95" i="8"/>
  <c r="R95" i="8"/>
  <c r="P95" i="8"/>
  <c r="BK95" i="8"/>
  <c r="J95" i="8"/>
  <c r="BE95" i="8" s="1"/>
  <c r="BI92" i="8"/>
  <c r="BH92" i="8"/>
  <c r="BG92" i="8"/>
  <c r="BF92" i="8"/>
  <c r="T92" i="8"/>
  <c r="R92" i="8"/>
  <c r="P92" i="8"/>
  <c r="BK92" i="8"/>
  <c r="J92" i="8"/>
  <c r="BE92" i="8"/>
  <c r="BI89" i="8"/>
  <c r="BH89" i="8"/>
  <c r="F33" i="8"/>
  <c r="BC58" i="1" s="1"/>
  <c r="BG89" i="8"/>
  <c r="BF89" i="8"/>
  <c r="J31" i="8" s="1"/>
  <c r="AW58" i="1" s="1"/>
  <c r="F31" i="8"/>
  <c r="BA58" i="1" s="1"/>
  <c r="T89" i="8"/>
  <c r="R89" i="8"/>
  <c r="R88" i="8"/>
  <c r="P89" i="8"/>
  <c r="BK89" i="8"/>
  <c r="BK88" i="8"/>
  <c r="J89" i="8"/>
  <c r="BE89" i="8"/>
  <c r="J82" i="8"/>
  <c r="F82" i="8"/>
  <c r="F80" i="8"/>
  <c r="E78" i="8"/>
  <c r="J51" i="8"/>
  <c r="F51" i="8"/>
  <c r="F49" i="8"/>
  <c r="E47" i="8"/>
  <c r="J18" i="8"/>
  <c r="E18" i="8"/>
  <c r="F52" i="8" s="1"/>
  <c r="F83" i="8"/>
  <c r="J17" i="8"/>
  <c r="J12" i="8"/>
  <c r="J49" i="8" s="1"/>
  <c r="J80" i="8"/>
  <c r="E7" i="8"/>
  <c r="E76" i="8"/>
  <c r="E45" i="8"/>
  <c r="AY57" i="1"/>
  <c r="AX57" i="1"/>
  <c r="BI459" i="7"/>
  <c r="BH459" i="7"/>
  <c r="BG459" i="7"/>
  <c r="BF459" i="7"/>
  <c r="T459" i="7"/>
  <c r="T456" i="7" s="1"/>
  <c r="R459" i="7"/>
  <c r="R456" i="7" s="1"/>
  <c r="P459" i="7"/>
  <c r="BK459" i="7"/>
  <c r="J459" i="7"/>
  <c r="BE459" i="7"/>
  <c r="BI457" i="7"/>
  <c r="BH457" i="7"/>
  <c r="BG457" i="7"/>
  <c r="BF457" i="7"/>
  <c r="T457" i="7"/>
  <c r="R457" i="7"/>
  <c r="P457" i="7"/>
  <c r="P456" i="7"/>
  <c r="BK457" i="7"/>
  <c r="BK456" i="7"/>
  <c r="J456" i="7" s="1"/>
  <c r="J69" i="7" s="1"/>
  <c r="J457" i="7"/>
  <c r="BE457" i="7"/>
  <c r="BI454" i="7"/>
  <c r="BH454" i="7"/>
  <c r="BG454" i="7"/>
  <c r="BF454" i="7"/>
  <c r="T454" i="7"/>
  <c r="R454" i="7"/>
  <c r="P454" i="7"/>
  <c r="BK454" i="7"/>
  <c r="J454" i="7"/>
  <c r="BE454" i="7"/>
  <c r="BI450" i="7"/>
  <c r="BH450" i="7"/>
  <c r="BG450" i="7"/>
  <c r="BF450" i="7"/>
  <c r="T450" i="7"/>
  <c r="R450" i="7"/>
  <c r="P450" i="7"/>
  <c r="BK450" i="7"/>
  <c r="J450" i="7"/>
  <c r="BE450" i="7"/>
  <c r="BI445" i="7"/>
  <c r="BH445" i="7"/>
  <c r="BG445" i="7"/>
  <c r="BF445" i="7"/>
  <c r="T445" i="7"/>
  <c r="R445" i="7"/>
  <c r="P445" i="7"/>
  <c r="BK445" i="7"/>
  <c r="J445" i="7"/>
  <c r="BE445" i="7"/>
  <c r="BI442" i="7"/>
  <c r="BH442" i="7"/>
  <c r="BG442" i="7"/>
  <c r="BF442" i="7"/>
  <c r="T442" i="7"/>
  <c r="R442" i="7"/>
  <c r="R435" i="7" s="1"/>
  <c r="P442" i="7"/>
  <c r="BK442" i="7"/>
  <c r="J442" i="7"/>
  <c r="BE442" i="7"/>
  <c r="BI439" i="7"/>
  <c r="BH439" i="7"/>
  <c r="BG439" i="7"/>
  <c r="BF439" i="7"/>
  <c r="T439" i="7"/>
  <c r="R439" i="7"/>
  <c r="P439" i="7"/>
  <c r="P435" i="7" s="1"/>
  <c r="P434" i="7" s="1"/>
  <c r="BK439" i="7"/>
  <c r="J439" i="7"/>
  <c r="BE439" i="7"/>
  <c r="BI436" i="7"/>
  <c r="BH436" i="7"/>
  <c r="BG436" i="7"/>
  <c r="BF436" i="7"/>
  <c r="T436" i="7"/>
  <c r="T435" i="7"/>
  <c r="T434" i="7" s="1"/>
  <c r="R436" i="7"/>
  <c r="R434" i="7"/>
  <c r="P436" i="7"/>
  <c r="BK436" i="7"/>
  <c r="BK435" i="7" s="1"/>
  <c r="J436" i="7"/>
  <c r="BE436" i="7"/>
  <c r="BI432" i="7"/>
  <c r="BH432" i="7"/>
  <c r="BG432" i="7"/>
  <c r="BF432" i="7"/>
  <c r="T432" i="7"/>
  <c r="R432" i="7"/>
  <c r="P432" i="7"/>
  <c r="BK432" i="7"/>
  <c r="BK429" i="7" s="1"/>
  <c r="J429" i="7" s="1"/>
  <c r="J66" i="7" s="1"/>
  <c r="J432" i="7"/>
  <c r="BE432" i="7"/>
  <c r="BI430" i="7"/>
  <c r="BH430" i="7"/>
  <c r="BG430" i="7"/>
  <c r="BF430" i="7"/>
  <c r="T430" i="7"/>
  <c r="T429" i="7"/>
  <c r="R430" i="7"/>
  <c r="R429" i="7"/>
  <c r="P430" i="7"/>
  <c r="P429" i="7"/>
  <c r="BK430" i="7"/>
  <c r="J430" i="7"/>
  <c r="BE430" i="7" s="1"/>
  <c r="BI424" i="7"/>
  <c r="BH424" i="7"/>
  <c r="BG424" i="7"/>
  <c r="BF424" i="7"/>
  <c r="T424" i="7"/>
  <c r="R424" i="7"/>
  <c r="P424" i="7"/>
  <c r="BK424" i="7"/>
  <c r="J424" i="7"/>
  <c r="BE424" i="7"/>
  <c r="BI421" i="7"/>
  <c r="BH421" i="7"/>
  <c r="BG421" i="7"/>
  <c r="BF421" i="7"/>
  <c r="T421" i="7"/>
  <c r="R421" i="7"/>
  <c r="P421" i="7"/>
  <c r="BK421" i="7"/>
  <c r="J421" i="7"/>
  <c r="BE421" i="7"/>
  <c r="BI416" i="7"/>
  <c r="BH416" i="7"/>
  <c r="BG416" i="7"/>
  <c r="BF416" i="7"/>
  <c r="T416" i="7"/>
  <c r="R416" i="7"/>
  <c r="P416" i="7"/>
  <c r="BK416" i="7"/>
  <c r="J416" i="7"/>
  <c r="BE416" i="7"/>
  <c r="BI411" i="7"/>
  <c r="BH411" i="7"/>
  <c r="BG411" i="7"/>
  <c r="BF411" i="7"/>
  <c r="T411" i="7"/>
  <c r="R411" i="7"/>
  <c r="P411" i="7"/>
  <c r="P398" i="7" s="1"/>
  <c r="BK411" i="7"/>
  <c r="J411" i="7"/>
  <c r="BE411" i="7"/>
  <c r="BI405" i="7"/>
  <c r="BH405" i="7"/>
  <c r="BG405" i="7"/>
  <c r="BF405" i="7"/>
  <c r="T405" i="7"/>
  <c r="T398" i="7" s="1"/>
  <c r="R405" i="7"/>
  <c r="R398" i="7" s="1"/>
  <c r="P405" i="7"/>
  <c r="BK405" i="7"/>
  <c r="J405" i="7"/>
  <c r="BE405" i="7"/>
  <c r="BI399" i="7"/>
  <c r="BH399" i="7"/>
  <c r="BG399" i="7"/>
  <c r="BF399" i="7"/>
  <c r="T399" i="7"/>
  <c r="R399" i="7"/>
  <c r="P399" i="7"/>
  <c r="BK399" i="7"/>
  <c r="BK398" i="7"/>
  <c r="J398" i="7" s="1"/>
  <c r="J65" i="7" s="1"/>
  <c r="J399" i="7"/>
  <c r="BE399" i="7"/>
  <c r="BI392" i="7"/>
  <c r="BH392" i="7"/>
  <c r="BG392" i="7"/>
  <c r="BF392" i="7"/>
  <c r="T392" i="7"/>
  <c r="R392" i="7"/>
  <c r="P392" i="7"/>
  <c r="BK392" i="7"/>
  <c r="J392" i="7"/>
  <c r="BE392" i="7"/>
  <c r="BI387" i="7"/>
  <c r="BH387" i="7"/>
  <c r="BG387" i="7"/>
  <c r="BF387" i="7"/>
  <c r="T387" i="7"/>
  <c r="R387" i="7"/>
  <c r="P387" i="7"/>
  <c r="BK387" i="7"/>
  <c r="J387" i="7"/>
  <c r="BE387" i="7"/>
  <c r="BI384" i="7"/>
  <c r="BH384" i="7"/>
  <c r="BG384" i="7"/>
  <c r="BF384" i="7"/>
  <c r="T384" i="7"/>
  <c r="R384" i="7"/>
  <c r="P384" i="7"/>
  <c r="BK384" i="7"/>
  <c r="J384" i="7"/>
  <c r="BE384" i="7"/>
  <c r="BI381" i="7"/>
  <c r="BH381" i="7"/>
  <c r="BG381" i="7"/>
  <c r="BF381" i="7"/>
  <c r="T381" i="7"/>
  <c r="R381" i="7"/>
  <c r="P381" i="7"/>
  <c r="BK381" i="7"/>
  <c r="J381" i="7"/>
  <c r="BE381" i="7"/>
  <c r="BI378" i="7"/>
  <c r="BH378" i="7"/>
  <c r="BG378" i="7"/>
  <c r="BF378" i="7"/>
  <c r="T378" i="7"/>
  <c r="R378" i="7"/>
  <c r="P378" i="7"/>
  <c r="BK378" i="7"/>
  <c r="J378" i="7"/>
  <c r="BE378" i="7"/>
  <c r="BI375" i="7"/>
  <c r="BH375" i="7"/>
  <c r="BG375" i="7"/>
  <c r="BF375" i="7"/>
  <c r="T375" i="7"/>
  <c r="R375" i="7"/>
  <c r="P375" i="7"/>
  <c r="BK375" i="7"/>
  <c r="J375" i="7"/>
  <c r="BE375" i="7"/>
  <c r="BI372" i="7"/>
  <c r="BH372" i="7"/>
  <c r="BG372" i="7"/>
  <c r="BF372" i="7"/>
  <c r="T372" i="7"/>
  <c r="R372" i="7"/>
  <c r="P372" i="7"/>
  <c r="BK372" i="7"/>
  <c r="J372" i="7"/>
  <c r="BE372" i="7"/>
  <c r="BI369" i="7"/>
  <c r="BH369" i="7"/>
  <c r="BG369" i="7"/>
  <c r="BF369" i="7"/>
  <c r="T369" i="7"/>
  <c r="R369" i="7"/>
  <c r="P369" i="7"/>
  <c r="BK369" i="7"/>
  <c r="J369" i="7"/>
  <c r="BE369" i="7"/>
  <c r="BI366" i="7"/>
  <c r="BH366" i="7"/>
  <c r="BG366" i="7"/>
  <c r="BF366" i="7"/>
  <c r="T366" i="7"/>
  <c r="R366" i="7"/>
  <c r="P366" i="7"/>
  <c r="BK366" i="7"/>
  <c r="J366" i="7"/>
  <c r="BE366" i="7"/>
  <c r="BI359" i="7"/>
  <c r="BH359" i="7"/>
  <c r="BG359" i="7"/>
  <c r="BF359" i="7"/>
  <c r="T359" i="7"/>
  <c r="R359" i="7"/>
  <c r="P359" i="7"/>
  <c r="BK359" i="7"/>
  <c r="J359" i="7"/>
  <c r="BE359" i="7"/>
  <c r="BI356" i="7"/>
  <c r="BH356" i="7"/>
  <c r="BG356" i="7"/>
  <c r="BF356" i="7"/>
  <c r="T356" i="7"/>
  <c r="R356" i="7"/>
  <c r="P356" i="7"/>
  <c r="BK356" i="7"/>
  <c r="J356" i="7"/>
  <c r="BE356" i="7"/>
  <c r="BI353" i="7"/>
  <c r="BH353" i="7"/>
  <c r="BG353" i="7"/>
  <c r="BF353" i="7"/>
  <c r="T353" i="7"/>
  <c r="R353" i="7"/>
  <c r="P353" i="7"/>
  <c r="BK353" i="7"/>
  <c r="J353" i="7"/>
  <c r="BE353" i="7"/>
  <c r="BI350" i="7"/>
  <c r="BH350" i="7"/>
  <c r="BG350" i="7"/>
  <c r="BF350" i="7"/>
  <c r="T350" i="7"/>
  <c r="R350" i="7"/>
  <c r="P350" i="7"/>
  <c r="BK350" i="7"/>
  <c r="J350" i="7"/>
  <c r="BE350" i="7"/>
  <c r="BI347" i="7"/>
  <c r="BH347" i="7"/>
  <c r="BG347" i="7"/>
  <c r="BF347" i="7"/>
  <c r="T347" i="7"/>
  <c r="R347" i="7"/>
  <c r="P347" i="7"/>
  <c r="BK347" i="7"/>
  <c r="J347" i="7"/>
  <c r="BE347" i="7"/>
  <c r="BI344" i="7"/>
  <c r="BH344" i="7"/>
  <c r="BG344" i="7"/>
  <c r="BF344" i="7"/>
  <c r="T344" i="7"/>
  <c r="R344" i="7"/>
  <c r="P344" i="7"/>
  <c r="BK344" i="7"/>
  <c r="J344" i="7"/>
  <c r="BE344" i="7"/>
  <c r="BI342" i="7"/>
  <c r="BH342" i="7"/>
  <c r="BG342" i="7"/>
  <c r="BF342" i="7"/>
  <c r="T342" i="7"/>
  <c r="R342" i="7"/>
  <c r="P342" i="7"/>
  <c r="BK342" i="7"/>
  <c r="J342" i="7"/>
  <c r="BE342" i="7"/>
  <c r="BI339" i="7"/>
  <c r="BH339" i="7"/>
  <c r="BG339" i="7"/>
  <c r="BF339" i="7"/>
  <c r="T339" i="7"/>
  <c r="R339" i="7"/>
  <c r="P339" i="7"/>
  <c r="BK339" i="7"/>
  <c r="J339" i="7"/>
  <c r="BE339" i="7"/>
  <c r="BI336" i="7"/>
  <c r="BH336" i="7"/>
  <c r="BG336" i="7"/>
  <c r="BF336" i="7"/>
  <c r="T336" i="7"/>
  <c r="R336" i="7"/>
  <c r="P336" i="7"/>
  <c r="BK336" i="7"/>
  <c r="J336" i="7"/>
  <c r="BE336" i="7"/>
  <c r="BI333" i="7"/>
  <c r="BH333" i="7"/>
  <c r="BG333" i="7"/>
  <c r="BF333" i="7"/>
  <c r="T333" i="7"/>
  <c r="R333" i="7"/>
  <c r="P333" i="7"/>
  <c r="BK333" i="7"/>
  <c r="J333" i="7"/>
  <c r="BE333" i="7"/>
  <c r="BI330" i="7"/>
  <c r="BH330" i="7"/>
  <c r="BG330" i="7"/>
  <c r="BF330" i="7"/>
  <c r="T330" i="7"/>
  <c r="R330" i="7"/>
  <c r="P330" i="7"/>
  <c r="BK330" i="7"/>
  <c r="J330" i="7"/>
  <c r="BE330" i="7"/>
  <c r="BI327" i="7"/>
  <c r="BH327" i="7"/>
  <c r="BG327" i="7"/>
  <c r="BF327" i="7"/>
  <c r="T327" i="7"/>
  <c r="R327" i="7"/>
  <c r="P327" i="7"/>
  <c r="BK327" i="7"/>
  <c r="J327" i="7"/>
  <c r="BE327" i="7"/>
  <c r="BI324" i="7"/>
  <c r="BH324" i="7"/>
  <c r="BG324" i="7"/>
  <c r="BF324" i="7"/>
  <c r="T324" i="7"/>
  <c r="R324" i="7"/>
  <c r="P324" i="7"/>
  <c r="BK324" i="7"/>
  <c r="J324" i="7"/>
  <c r="BE324" i="7"/>
  <c r="BI322" i="7"/>
  <c r="BH322" i="7"/>
  <c r="BG322" i="7"/>
  <c r="BF322" i="7"/>
  <c r="T322" i="7"/>
  <c r="R322" i="7"/>
  <c r="P322" i="7"/>
  <c r="BK322" i="7"/>
  <c r="J322" i="7"/>
  <c r="BE322" i="7"/>
  <c r="BI317" i="7"/>
  <c r="BH317" i="7"/>
  <c r="BG317" i="7"/>
  <c r="BF317" i="7"/>
  <c r="T317" i="7"/>
  <c r="R317" i="7"/>
  <c r="P317" i="7"/>
  <c r="BK317" i="7"/>
  <c r="J317" i="7"/>
  <c r="BE317" i="7"/>
  <c r="BI314" i="7"/>
  <c r="BH314" i="7"/>
  <c r="BG314" i="7"/>
  <c r="BF314" i="7"/>
  <c r="T314" i="7"/>
  <c r="R314" i="7"/>
  <c r="P314" i="7"/>
  <c r="P307" i="7" s="1"/>
  <c r="BK314" i="7"/>
  <c r="BK307" i="7" s="1"/>
  <c r="J307" i="7" s="1"/>
  <c r="J64" i="7" s="1"/>
  <c r="J314" i="7"/>
  <c r="BE314" i="7"/>
  <c r="BI311" i="7"/>
  <c r="BH311" i="7"/>
  <c r="BG311" i="7"/>
  <c r="BF311" i="7"/>
  <c r="T311" i="7"/>
  <c r="T307" i="7" s="1"/>
  <c r="R311" i="7"/>
  <c r="R307" i="7" s="1"/>
  <c r="P311" i="7"/>
  <c r="BK311" i="7"/>
  <c r="J311" i="7"/>
  <c r="BE311" i="7"/>
  <c r="BI308" i="7"/>
  <c r="BH308" i="7"/>
  <c r="BG308" i="7"/>
  <c r="BF308" i="7"/>
  <c r="T308" i="7"/>
  <c r="R308" i="7"/>
  <c r="P308" i="7"/>
  <c r="BK308" i="7"/>
  <c r="J308" i="7"/>
  <c r="BE308" i="7"/>
  <c r="BI302" i="7"/>
  <c r="BH302" i="7"/>
  <c r="BG302" i="7"/>
  <c r="BF302" i="7"/>
  <c r="T302" i="7"/>
  <c r="R302" i="7"/>
  <c r="P302" i="7"/>
  <c r="BK302" i="7"/>
  <c r="BK295" i="7" s="1"/>
  <c r="J295" i="7" s="1"/>
  <c r="J63" i="7" s="1"/>
  <c r="J302" i="7"/>
  <c r="BE302" i="7"/>
  <c r="BI296" i="7"/>
  <c r="BH296" i="7"/>
  <c r="BG296" i="7"/>
  <c r="BF296" i="7"/>
  <c r="T296" i="7"/>
  <c r="T295" i="7"/>
  <c r="R296" i="7"/>
  <c r="R295" i="7"/>
  <c r="P296" i="7"/>
  <c r="P295" i="7"/>
  <c r="BK296" i="7"/>
  <c r="J296" i="7"/>
  <c r="BE296" i="7" s="1"/>
  <c r="BI291" i="7"/>
  <c r="BH291" i="7"/>
  <c r="BG291" i="7"/>
  <c r="BF291" i="7"/>
  <c r="T291" i="7"/>
  <c r="R291" i="7"/>
  <c r="P291" i="7"/>
  <c r="BK291" i="7"/>
  <c r="J291" i="7"/>
  <c r="BE291" i="7"/>
  <c r="BI288" i="7"/>
  <c r="BH288" i="7"/>
  <c r="BG288" i="7"/>
  <c r="BF288" i="7"/>
  <c r="T288" i="7"/>
  <c r="R288" i="7"/>
  <c r="P288" i="7"/>
  <c r="BK288" i="7"/>
  <c r="J288" i="7"/>
  <c r="BE288" i="7"/>
  <c r="BI285" i="7"/>
  <c r="BH285" i="7"/>
  <c r="BG285" i="7"/>
  <c r="BF285" i="7"/>
  <c r="T285" i="7"/>
  <c r="R285" i="7"/>
  <c r="P285" i="7"/>
  <c r="BK285" i="7"/>
  <c r="J285" i="7"/>
  <c r="BE285" i="7"/>
  <c r="BI282" i="7"/>
  <c r="BH282" i="7"/>
  <c r="BG282" i="7"/>
  <c r="BF282" i="7"/>
  <c r="T282" i="7"/>
  <c r="R282" i="7"/>
  <c r="P282" i="7"/>
  <c r="BK282" i="7"/>
  <c r="J282" i="7"/>
  <c r="BE282" i="7"/>
  <c r="BI279" i="7"/>
  <c r="BH279" i="7"/>
  <c r="BG279" i="7"/>
  <c r="BF279" i="7"/>
  <c r="T279" i="7"/>
  <c r="R279" i="7"/>
  <c r="P279" i="7"/>
  <c r="BK279" i="7"/>
  <c r="J279" i="7"/>
  <c r="BE279" i="7"/>
  <c r="BI276" i="7"/>
  <c r="BH276" i="7"/>
  <c r="BG276" i="7"/>
  <c r="BF276" i="7"/>
  <c r="T276" i="7"/>
  <c r="R276" i="7"/>
  <c r="P276" i="7"/>
  <c r="P269" i="7" s="1"/>
  <c r="BK276" i="7"/>
  <c r="BK269" i="7" s="1"/>
  <c r="J269" i="7" s="1"/>
  <c r="J62" i="7" s="1"/>
  <c r="J276" i="7"/>
  <c r="BE276" i="7"/>
  <c r="BI273" i="7"/>
  <c r="BH273" i="7"/>
  <c r="BG273" i="7"/>
  <c r="BF273" i="7"/>
  <c r="T273" i="7"/>
  <c r="T269" i="7" s="1"/>
  <c r="R273" i="7"/>
  <c r="R269" i="7" s="1"/>
  <c r="P273" i="7"/>
  <c r="BK273" i="7"/>
  <c r="J273" i="7"/>
  <c r="BE273" i="7"/>
  <c r="BI270" i="7"/>
  <c r="BH270" i="7"/>
  <c r="BG270" i="7"/>
  <c r="BF270" i="7"/>
  <c r="T270" i="7"/>
  <c r="R270" i="7"/>
  <c r="P270" i="7"/>
  <c r="BK270" i="7"/>
  <c r="J270" i="7"/>
  <c r="BE270" i="7"/>
  <c r="BI266" i="7"/>
  <c r="BH266" i="7"/>
  <c r="BG266" i="7"/>
  <c r="BF266" i="7"/>
  <c r="T266" i="7"/>
  <c r="R266" i="7"/>
  <c r="P266" i="7"/>
  <c r="BK266" i="7"/>
  <c r="J266" i="7"/>
  <c r="BE266" i="7"/>
  <c r="BI260" i="7"/>
  <c r="BH260" i="7"/>
  <c r="BG260" i="7"/>
  <c r="BF260" i="7"/>
  <c r="T260" i="7"/>
  <c r="R260" i="7"/>
  <c r="P260" i="7"/>
  <c r="BK260" i="7"/>
  <c r="J260" i="7"/>
  <c r="BE260" i="7"/>
  <c r="BI257" i="7"/>
  <c r="BH257" i="7"/>
  <c r="BG257" i="7"/>
  <c r="BF257" i="7"/>
  <c r="T257" i="7"/>
  <c r="R257" i="7"/>
  <c r="P257" i="7"/>
  <c r="BK257" i="7"/>
  <c r="J257" i="7"/>
  <c r="BE257" i="7"/>
  <c r="BI251" i="7"/>
  <c r="BH251" i="7"/>
  <c r="BG251" i="7"/>
  <c r="BF251" i="7"/>
  <c r="T251" i="7"/>
  <c r="R251" i="7"/>
  <c r="P251" i="7"/>
  <c r="BK251" i="7"/>
  <c r="J251" i="7"/>
  <c r="BE251" i="7"/>
  <c r="BI248" i="7"/>
  <c r="BH248" i="7"/>
  <c r="BG248" i="7"/>
  <c r="BF248" i="7"/>
  <c r="T248" i="7"/>
  <c r="R248" i="7"/>
  <c r="P248" i="7"/>
  <c r="BK248" i="7"/>
  <c r="J248" i="7"/>
  <c r="BE248" i="7"/>
  <c r="BI245" i="7"/>
  <c r="BH245" i="7"/>
  <c r="BG245" i="7"/>
  <c r="BF245" i="7"/>
  <c r="T245" i="7"/>
  <c r="R245" i="7"/>
  <c r="P245" i="7"/>
  <c r="BK245" i="7"/>
  <c r="J245" i="7"/>
  <c r="BE245" i="7"/>
  <c r="BI240" i="7"/>
  <c r="BH240" i="7"/>
  <c r="BG240" i="7"/>
  <c r="BF240" i="7"/>
  <c r="T240" i="7"/>
  <c r="R240" i="7"/>
  <c r="P240" i="7"/>
  <c r="BK240" i="7"/>
  <c r="J240" i="7"/>
  <c r="BE240" i="7"/>
  <c r="BI235" i="7"/>
  <c r="BH235" i="7"/>
  <c r="BG235" i="7"/>
  <c r="BF235" i="7"/>
  <c r="T235" i="7"/>
  <c r="R235" i="7"/>
  <c r="P235" i="7"/>
  <c r="BK235" i="7"/>
  <c r="J235" i="7"/>
  <c r="BE235" i="7"/>
  <c r="BI229" i="7"/>
  <c r="BH229" i="7"/>
  <c r="BG229" i="7"/>
  <c r="BF229" i="7"/>
  <c r="T229" i="7"/>
  <c r="R229" i="7"/>
  <c r="P229" i="7"/>
  <c r="BK229" i="7"/>
  <c r="J229" i="7"/>
  <c r="BE229" i="7"/>
  <c r="BI226" i="7"/>
  <c r="BH226" i="7"/>
  <c r="BG226" i="7"/>
  <c r="BF226" i="7"/>
  <c r="T226" i="7"/>
  <c r="R226" i="7"/>
  <c r="P226" i="7"/>
  <c r="BK226" i="7"/>
  <c r="J226" i="7"/>
  <c r="BE226" i="7"/>
  <c r="BI223" i="7"/>
  <c r="BH223" i="7"/>
  <c r="BG223" i="7"/>
  <c r="BF223" i="7"/>
  <c r="T223" i="7"/>
  <c r="R223" i="7"/>
  <c r="P223" i="7"/>
  <c r="P215" i="7" s="1"/>
  <c r="BK223" i="7"/>
  <c r="J223" i="7"/>
  <c r="BE223" i="7"/>
  <c r="BI220" i="7"/>
  <c r="BH220" i="7"/>
  <c r="BG220" i="7"/>
  <c r="BF220" i="7"/>
  <c r="T220" i="7"/>
  <c r="T215" i="7" s="1"/>
  <c r="R220" i="7"/>
  <c r="P220" i="7"/>
  <c r="BK220" i="7"/>
  <c r="J220" i="7"/>
  <c r="BE220" i="7"/>
  <c r="BI216" i="7"/>
  <c r="BH216" i="7"/>
  <c r="BG216" i="7"/>
  <c r="BF216" i="7"/>
  <c r="T216" i="7"/>
  <c r="R216" i="7"/>
  <c r="R215" i="7"/>
  <c r="P216" i="7"/>
  <c r="BK216" i="7"/>
  <c r="BK215" i="7"/>
  <c r="J215" i="7" s="1"/>
  <c r="J61" i="7" s="1"/>
  <c r="J216" i="7"/>
  <c r="BE216" i="7"/>
  <c r="BI212" i="7"/>
  <c r="BH212" i="7"/>
  <c r="BG212" i="7"/>
  <c r="BF212" i="7"/>
  <c r="T212" i="7"/>
  <c r="R212" i="7"/>
  <c r="P212" i="7"/>
  <c r="BK212" i="7"/>
  <c r="J212" i="7"/>
  <c r="BE212" i="7"/>
  <c r="BI209" i="7"/>
  <c r="BH209" i="7"/>
  <c r="BG209" i="7"/>
  <c r="BF209" i="7"/>
  <c r="T209" i="7"/>
  <c r="R209" i="7"/>
  <c r="P209" i="7"/>
  <c r="BK209" i="7"/>
  <c r="J209" i="7"/>
  <c r="BE209" i="7"/>
  <c r="BI206" i="7"/>
  <c r="BH206" i="7"/>
  <c r="BG206" i="7"/>
  <c r="BF206" i="7"/>
  <c r="T206" i="7"/>
  <c r="R206" i="7"/>
  <c r="P206" i="7"/>
  <c r="BK206" i="7"/>
  <c r="J206" i="7"/>
  <c r="BE206" i="7"/>
  <c r="BI203" i="7"/>
  <c r="BH203" i="7"/>
  <c r="BG203" i="7"/>
  <c r="BF203" i="7"/>
  <c r="T203" i="7"/>
  <c r="R203" i="7"/>
  <c r="P203" i="7"/>
  <c r="BK203" i="7"/>
  <c r="J203" i="7"/>
  <c r="BE203" i="7"/>
  <c r="BI198" i="7"/>
  <c r="BH198" i="7"/>
  <c r="BG198" i="7"/>
  <c r="BF198" i="7"/>
  <c r="T198" i="7"/>
  <c r="R198" i="7"/>
  <c r="P198" i="7"/>
  <c r="BK198" i="7"/>
  <c r="J198" i="7"/>
  <c r="BE198" i="7"/>
  <c r="BI193" i="7"/>
  <c r="BH193" i="7"/>
  <c r="BG193" i="7"/>
  <c r="BF193" i="7"/>
  <c r="T193" i="7"/>
  <c r="R193" i="7"/>
  <c r="P193" i="7"/>
  <c r="BK193" i="7"/>
  <c r="J193" i="7"/>
  <c r="BE193" i="7"/>
  <c r="BI188" i="7"/>
  <c r="BH188" i="7"/>
  <c r="BG188" i="7"/>
  <c r="BF188" i="7"/>
  <c r="T188" i="7"/>
  <c r="R188" i="7"/>
  <c r="P188" i="7"/>
  <c r="BK188" i="7"/>
  <c r="J188" i="7"/>
  <c r="BE188" i="7"/>
  <c r="BI184" i="7"/>
  <c r="BH184" i="7"/>
  <c r="BG184" i="7"/>
  <c r="BF184" i="7"/>
  <c r="T184" i="7"/>
  <c r="R184" i="7"/>
  <c r="P184" i="7"/>
  <c r="BK184" i="7"/>
  <c r="J184" i="7"/>
  <c r="BE184" i="7"/>
  <c r="BI180" i="7"/>
  <c r="BH180" i="7"/>
  <c r="BG180" i="7"/>
  <c r="BF180" i="7"/>
  <c r="T180" i="7"/>
  <c r="R180" i="7"/>
  <c r="P180" i="7"/>
  <c r="BK180" i="7"/>
  <c r="J180" i="7"/>
  <c r="BE180" i="7"/>
  <c r="BI177" i="7"/>
  <c r="BH177" i="7"/>
  <c r="BG177" i="7"/>
  <c r="BF177" i="7"/>
  <c r="T177" i="7"/>
  <c r="R177" i="7"/>
  <c r="P177" i="7"/>
  <c r="BK177" i="7"/>
  <c r="J177" i="7"/>
  <c r="BE177" i="7"/>
  <c r="BI174" i="7"/>
  <c r="BH174" i="7"/>
  <c r="BG174" i="7"/>
  <c r="BF174" i="7"/>
  <c r="T174" i="7"/>
  <c r="R174" i="7"/>
  <c r="P174" i="7"/>
  <c r="BK174" i="7"/>
  <c r="J174" i="7"/>
  <c r="BE174" i="7"/>
  <c r="BI171" i="7"/>
  <c r="BH171" i="7"/>
  <c r="BG171" i="7"/>
  <c r="BF171" i="7"/>
  <c r="T171" i="7"/>
  <c r="R171" i="7"/>
  <c r="P171" i="7"/>
  <c r="BK171" i="7"/>
  <c r="J171" i="7"/>
  <c r="BE171" i="7"/>
  <c r="BI165" i="7"/>
  <c r="BH165" i="7"/>
  <c r="BG165" i="7"/>
  <c r="BF165" i="7"/>
  <c r="T165" i="7"/>
  <c r="R165" i="7"/>
  <c r="P165" i="7"/>
  <c r="P154" i="7" s="1"/>
  <c r="BK165" i="7"/>
  <c r="J165" i="7"/>
  <c r="BE165" i="7"/>
  <c r="BI160" i="7"/>
  <c r="BH160" i="7"/>
  <c r="BG160" i="7"/>
  <c r="BF160" i="7"/>
  <c r="T160" i="7"/>
  <c r="T154" i="7" s="1"/>
  <c r="R160" i="7"/>
  <c r="R154" i="7" s="1"/>
  <c r="P160" i="7"/>
  <c r="BK160" i="7"/>
  <c r="J160" i="7"/>
  <c r="BE160" i="7"/>
  <c r="BI155" i="7"/>
  <c r="BH155" i="7"/>
  <c r="BG155" i="7"/>
  <c r="BF155" i="7"/>
  <c r="T155" i="7"/>
  <c r="R155" i="7"/>
  <c r="P155" i="7"/>
  <c r="BK155" i="7"/>
  <c r="BK154" i="7"/>
  <c r="J154" i="7" s="1"/>
  <c r="J60" i="7" s="1"/>
  <c r="J155" i="7"/>
  <c r="BE155" i="7"/>
  <c r="BI151" i="7"/>
  <c r="BH151" i="7"/>
  <c r="BG151" i="7"/>
  <c r="BF151" i="7"/>
  <c r="T151" i="7"/>
  <c r="R151" i="7"/>
  <c r="P151" i="7"/>
  <c r="BK151" i="7"/>
  <c r="J151" i="7"/>
  <c r="BE151" i="7"/>
  <c r="BI148" i="7"/>
  <c r="BH148" i="7"/>
  <c r="BG148" i="7"/>
  <c r="BF148" i="7"/>
  <c r="T148" i="7"/>
  <c r="R148" i="7"/>
  <c r="R141" i="7" s="1"/>
  <c r="P148" i="7"/>
  <c r="BK148" i="7"/>
  <c r="J148" i="7"/>
  <c r="BE148" i="7"/>
  <c r="BI145" i="7"/>
  <c r="BH145" i="7"/>
  <c r="BG145" i="7"/>
  <c r="BF145" i="7"/>
  <c r="T145" i="7"/>
  <c r="R145" i="7"/>
  <c r="P145" i="7"/>
  <c r="BK145" i="7"/>
  <c r="BK141" i="7" s="1"/>
  <c r="J141" i="7" s="1"/>
  <c r="J59" i="7" s="1"/>
  <c r="J145" i="7"/>
  <c r="BE145" i="7"/>
  <c r="BI142" i="7"/>
  <c r="BH142" i="7"/>
  <c r="BG142" i="7"/>
  <c r="BF142" i="7"/>
  <c r="T142" i="7"/>
  <c r="T141" i="7"/>
  <c r="R142" i="7"/>
  <c r="P142" i="7"/>
  <c r="P141" i="7"/>
  <c r="BK142" i="7"/>
  <c r="J142" i="7"/>
  <c r="BE142" i="7" s="1"/>
  <c r="BI138" i="7"/>
  <c r="BH138" i="7"/>
  <c r="BG138" i="7"/>
  <c r="BF138" i="7"/>
  <c r="T138" i="7"/>
  <c r="R138" i="7"/>
  <c r="P138" i="7"/>
  <c r="BK138" i="7"/>
  <c r="J138" i="7"/>
  <c r="BE138" i="7"/>
  <c r="BI135" i="7"/>
  <c r="BH135" i="7"/>
  <c r="BG135" i="7"/>
  <c r="BF135" i="7"/>
  <c r="T135" i="7"/>
  <c r="R135" i="7"/>
  <c r="P135" i="7"/>
  <c r="BK135" i="7"/>
  <c r="J135" i="7"/>
  <c r="BE135" i="7"/>
  <c r="BI132" i="7"/>
  <c r="BH132" i="7"/>
  <c r="BG132" i="7"/>
  <c r="BF132" i="7"/>
  <c r="T132" i="7"/>
  <c r="R132" i="7"/>
  <c r="P132" i="7"/>
  <c r="BK132" i="7"/>
  <c r="J132" i="7"/>
  <c r="BE132" i="7"/>
  <c r="BI129" i="7"/>
  <c r="BH129" i="7"/>
  <c r="BG129" i="7"/>
  <c r="BF129" i="7"/>
  <c r="T129" i="7"/>
  <c r="R129" i="7"/>
  <c r="P129" i="7"/>
  <c r="BK129" i="7"/>
  <c r="J129" i="7"/>
  <c r="BE129" i="7"/>
  <c r="BI126" i="7"/>
  <c r="BH126" i="7"/>
  <c r="BG126" i="7"/>
  <c r="BF126" i="7"/>
  <c r="T126" i="7"/>
  <c r="R126" i="7"/>
  <c r="P126" i="7"/>
  <c r="BK126" i="7"/>
  <c r="J126" i="7"/>
  <c r="BE126" i="7"/>
  <c r="BI123" i="7"/>
  <c r="BH123" i="7"/>
  <c r="BG123" i="7"/>
  <c r="BF123" i="7"/>
  <c r="T123" i="7"/>
  <c r="R123" i="7"/>
  <c r="P123" i="7"/>
  <c r="BK123" i="7"/>
  <c r="J123" i="7"/>
  <c r="BE123" i="7"/>
  <c r="BI117" i="7"/>
  <c r="BH117" i="7"/>
  <c r="BG117" i="7"/>
  <c r="BF117" i="7"/>
  <c r="T117" i="7"/>
  <c r="R117" i="7"/>
  <c r="P117" i="7"/>
  <c r="BK117" i="7"/>
  <c r="J117" i="7"/>
  <c r="BE117" i="7"/>
  <c r="BI114" i="7"/>
  <c r="BH114" i="7"/>
  <c r="BG114" i="7"/>
  <c r="BF114" i="7"/>
  <c r="T114" i="7"/>
  <c r="R114" i="7"/>
  <c r="P114" i="7"/>
  <c r="BK114" i="7"/>
  <c r="J114" i="7"/>
  <c r="BE114" i="7"/>
  <c r="BI111" i="7"/>
  <c r="BH111" i="7"/>
  <c r="BG111" i="7"/>
  <c r="BF111" i="7"/>
  <c r="T111" i="7"/>
  <c r="R111" i="7"/>
  <c r="P111" i="7"/>
  <c r="BK111" i="7"/>
  <c r="J111" i="7"/>
  <c r="BE111" i="7"/>
  <c r="BI108" i="7"/>
  <c r="BH108" i="7"/>
  <c r="BG108" i="7"/>
  <c r="BF108" i="7"/>
  <c r="T108" i="7"/>
  <c r="R108" i="7"/>
  <c r="P108" i="7"/>
  <c r="BK108" i="7"/>
  <c r="J108" i="7"/>
  <c r="BE108" i="7"/>
  <c r="BI103" i="7"/>
  <c r="BH103" i="7"/>
  <c r="BG103" i="7"/>
  <c r="BF103" i="7"/>
  <c r="T103" i="7"/>
  <c r="R103" i="7"/>
  <c r="P103" i="7"/>
  <c r="BK103" i="7"/>
  <c r="J103" i="7"/>
  <c r="BE103" i="7"/>
  <c r="BI100" i="7"/>
  <c r="BH100" i="7"/>
  <c r="BG100" i="7"/>
  <c r="BF100" i="7"/>
  <c r="T100" i="7"/>
  <c r="R100" i="7"/>
  <c r="P100" i="7"/>
  <c r="BK100" i="7"/>
  <c r="J100" i="7"/>
  <c r="BE100" i="7"/>
  <c r="BI97" i="7"/>
  <c r="F34" i="7" s="1"/>
  <c r="BD57" i="1" s="1"/>
  <c r="BH97" i="7"/>
  <c r="BG97" i="7"/>
  <c r="BF97" i="7"/>
  <c r="T97" i="7"/>
  <c r="R97" i="7"/>
  <c r="P97" i="7"/>
  <c r="BK97" i="7"/>
  <c r="J97" i="7"/>
  <c r="BE97" i="7"/>
  <c r="BI92" i="7"/>
  <c r="BH92" i="7"/>
  <c r="F33" i="7" s="1"/>
  <c r="BC57" i="1" s="1"/>
  <c r="BG92" i="7"/>
  <c r="F32" i="7"/>
  <c r="BB57" i="1" s="1"/>
  <c r="BF92" i="7"/>
  <c r="T92" i="7"/>
  <c r="T91" i="7"/>
  <c r="R92" i="7"/>
  <c r="R91" i="7"/>
  <c r="P92" i="7"/>
  <c r="P91" i="7"/>
  <c r="BK92" i="7"/>
  <c r="BK91" i="7" s="1"/>
  <c r="J92" i="7"/>
  <c r="BE92" i="7"/>
  <c r="J30" i="7"/>
  <c r="AV57" i="1" s="1"/>
  <c r="J85" i="7"/>
  <c r="F85" i="7"/>
  <c r="F83" i="7"/>
  <c r="E81" i="7"/>
  <c r="J51" i="7"/>
  <c r="F51" i="7"/>
  <c r="F49" i="7"/>
  <c r="E47" i="7"/>
  <c r="J18" i="7"/>
  <c r="E18" i="7"/>
  <c r="J17" i="7"/>
  <c r="J12" i="7"/>
  <c r="E7" i="7"/>
  <c r="E45" i="7" s="1"/>
  <c r="E79" i="7"/>
  <c r="AY56" i="1"/>
  <c r="AX56" i="1"/>
  <c r="BI81" i="6"/>
  <c r="F34" i="6" s="1"/>
  <c r="BD56" i="1" s="1"/>
  <c r="BH81" i="6"/>
  <c r="F33" i="6"/>
  <c r="BC56" i="1" s="1"/>
  <c r="BG81" i="6"/>
  <c r="F32" i="6"/>
  <c r="BB56" i="1"/>
  <c r="BF81" i="6"/>
  <c r="J31" i="6"/>
  <c r="AW56" i="1"/>
  <c r="F31" i="6"/>
  <c r="BA56" i="1" s="1"/>
  <c r="T81" i="6"/>
  <c r="T80" i="6"/>
  <c r="T79" i="6"/>
  <c r="T78" i="6" s="1"/>
  <c r="R81" i="6"/>
  <c r="R80" i="6"/>
  <c r="R79" i="6"/>
  <c r="R78" i="6" s="1"/>
  <c r="P81" i="6"/>
  <c r="P80" i="6"/>
  <c r="P79" i="6"/>
  <c r="P78" i="6" s="1"/>
  <c r="AU56" i="1" s="1"/>
  <c r="BK81" i="6"/>
  <c r="BK80" i="6"/>
  <c r="J81" i="6"/>
  <c r="BE81" i="6"/>
  <c r="F30" i="6" s="1"/>
  <c r="AZ56" i="1" s="1"/>
  <c r="J30" i="6"/>
  <c r="AV56" i="1"/>
  <c r="AT56" i="1" s="1"/>
  <c r="J74" i="6"/>
  <c r="F74" i="6"/>
  <c r="F72" i="6"/>
  <c r="E70" i="6"/>
  <c r="J51" i="6"/>
  <c r="F51" i="6"/>
  <c r="F49" i="6"/>
  <c r="E47" i="6"/>
  <c r="J18" i="6"/>
  <c r="E18" i="6"/>
  <c r="F52" i="6" s="1"/>
  <c r="F75" i="6"/>
  <c r="J17" i="6"/>
  <c r="J12" i="6"/>
  <c r="J49" i="6" s="1"/>
  <c r="J72" i="6"/>
  <c r="E7" i="6"/>
  <c r="E68" i="6"/>
  <c r="E45" i="6"/>
  <c r="AY55" i="1"/>
  <c r="AX55" i="1"/>
  <c r="BI210" i="5"/>
  <c r="BH210" i="5"/>
  <c r="BG210" i="5"/>
  <c r="BF210" i="5"/>
  <c r="T210" i="5"/>
  <c r="T209" i="5"/>
  <c r="R210" i="5"/>
  <c r="R209" i="5"/>
  <c r="P210" i="5"/>
  <c r="P209" i="5"/>
  <c r="BK210" i="5"/>
  <c r="BK209" i="5"/>
  <c r="J209" i="5"/>
  <c r="J62" i="5" s="1"/>
  <c r="J210" i="5"/>
  <c r="BE210" i="5" s="1"/>
  <c r="BI203" i="5"/>
  <c r="BH203" i="5"/>
  <c r="BG203" i="5"/>
  <c r="BF203" i="5"/>
  <c r="T203" i="5"/>
  <c r="R203" i="5"/>
  <c r="P203" i="5"/>
  <c r="BK203" i="5"/>
  <c r="J203" i="5"/>
  <c r="BE203" i="5"/>
  <c r="BI198" i="5"/>
  <c r="BH198" i="5"/>
  <c r="BG198" i="5"/>
  <c r="BF198" i="5"/>
  <c r="T198" i="5"/>
  <c r="R198" i="5"/>
  <c r="P198" i="5"/>
  <c r="BK198" i="5"/>
  <c r="J198" i="5"/>
  <c r="BE198" i="5"/>
  <c r="BI193" i="5"/>
  <c r="BH193" i="5"/>
  <c r="BG193" i="5"/>
  <c r="BF193" i="5"/>
  <c r="T193" i="5"/>
  <c r="R193" i="5"/>
  <c r="P193" i="5"/>
  <c r="BK193" i="5"/>
  <c r="J193" i="5"/>
  <c r="BE193" i="5"/>
  <c r="BI190" i="5"/>
  <c r="BH190" i="5"/>
  <c r="BG190" i="5"/>
  <c r="BF190" i="5"/>
  <c r="T190" i="5"/>
  <c r="R190" i="5"/>
  <c r="P190" i="5"/>
  <c r="P176" i="5" s="1"/>
  <c r="BK190" i="5"/>
  <c r="BK176" i="5" s="1"/>
  <c r="J176" i="5" s="1"/>
  <c r="J61" i="5" s="1"/>
  <c r="J190" i="5"/>
  <c r="BE190" i="5"/>
  <c r="BI185" i="5"/>
  <c r="BH185" i="5"/>
  <c r="BG185" i="5"/>
  <c r="BF185" i="5"/>
  <c r="T185" i="5"/>
  <c r="T176" i="5" s="1"/>
  <c r="R185" i="5"/>
  <c r="R176" i="5" s="1"/>
  <c r="P185" i="5"/>
  <c r="BK185" i="5"/>
  <c r="J185" i="5"/>
  <c r="BE185" i="5"/>
  <c r="BI177" i="5"/>
  <c r="BH177" i="5"/>
  <c r="BG177" i="5"/>
  <c r="BF177" i="5"/>
  <c r="T177" i="5"/>
  <c r="R177" i="5"/>
  <c r="P177" i="5"/>
  <c r="BK177" i="5"/>
  <c r="J177" i="5"/>
  <c r="BE177" i="5"/>
  <c r="BI173" i="5"/>
  <c r="BH173" i="5"/>
  <c r="BG173" i="5"/>
  <c r="BF173" i="5"/>
  <c r="T173" i="5"/>
  <c r="R173" i="5"/>
  <c r="P173" i="5"/>
  <c r="BK173" i="5"/>
  <c r="J173" i="5"/>
  <c r="BE173" i="5"/>
  <c r="BI170" i="5"/>
  <c r="BH170" i="5"/>
  <c r="BG170" i="5"/>
  <c r="BF170" i="5"/>
  <c r="T170" i="5"/>
  <c r="R170" i="5"/>
  <c r="P170" i="5"/>
  <c r="BK170" i="5"/>
  <c r="J170" i="5"/>
  <c r="BE170" i="5"/>
  <c r="BI168" i="5"/>
  <c r="BH168" i="5"/>
  <c r="BG168" i="5"/>
  <c r="BF168" i="5"/>
  <c r="T168" i="5"/>
  <c r="R168" i="5"/>
  <c r="P168" i="5"/>
  <c r="BK168" i="5"/>
  <c r="J168" i="5"/>
  <c r="BE168" i="5"/>
  <c r="BI165" i="5"/>
  <c r="BH165" i="5"/>
  <c r="BG165" i="5"/>
  <c r="BF165" i="5"/>
  <c r="T165" i="5"/>
  <c r="R165" i="5"/>
  <c r="R158" i="5" s="1"/>
  <c r="P165" i="5"/>
  <c r="BK165" i="5"/>
  <c r="J165" i="5"/>
  <c r="BE165" i="5"/>
  <c r="BI162" i="5"/>
  <c r="BH162" i="5"/>
  <c r="BG162" i="5"/>
  <c r="BF162" i="5"/>
  <c r="T162" i="5"/>
  <c r="R162" i="5"/>
  <c r="P162" i="5"/>
  <c r="BK162" i="5"/>
  <c r="BK158" i="5" s="1"/>
  <c r="J158" i="5" s="1"/>
  <c r="J60" i="5" s="1"/>
  <c r="J162" i="5"/>
  <c r="BE162" i="5"/>
  <c r="BI159" i="5"/>
  <c r="BH159" i="5"/>
  <c r="BG159" i="5"/>
  <c r="BF159" i="5"/>
  <c r="T159" i="5"/>
  <c r="T158" i="5"/>
  <c r="R159" i="5"/>
  <c r="P159" i="5"/>
  <c r="P158" i="5"/>
  <c r="BK159" i="5"/>
  <c r="J159" i="5"/>
  <c r="BE159" i="5" s="1"/>
  <c r="BI154" i="5"/>
  <c r="BH154" i="5"/>
  <c r="BG154" i="5"/>
  <c r="BF154" i="5"/>
  <c r="T154" i="5"/>
  <c r="R154" i="5"/>
  <c r="P154" i="5"/>
  <c r="BK154" i="5"/>
  <c r="J154" i="5"/>
  <c r="BE154" i="5"/>
  <c r="BI151" i="5"/>
  <c r="BH151" i="5"/>
  <c r="BG151" i="5"/>
  <c r="BF151" i="5"/>
  <c r="T151" i="5"/>
  <c r="R151" i="5"/>
  <c r="P151" i="5"/>
  <c r="P142" i="5" s="1"/>
  <c r="BK151" i="5"/>
  <c r="BK142" i="5" s="1"/>
  <c r="J142" i="5" s="1"/>
  <c r="J59" i="5" s="1"/>
  <c r="J151" i="5"/>
  <c r="BE151" i="5"/>
  <c r="BI147" i="5"/>
  <c r="BH147" i="5"/>
  <c r="BG147" i="5"/>
  <c r="BF147" i="5"/>
  <c r="T147" i="5"/>
  <c r="T142" i="5" s="1"/>
  <c r="R147" i="5"/>
  <c r="R142" i="5" s="1"/>
  <c r="P147" i="5"/>
  <c r="BK147" i="5"/>
  <c r="J147" i="5"/>
  <c r="BE147" i="5"/>
  <c r="BI143" i="5"/>
  <c r="BH143" i="5"/>
  <c r="BG143" i="5"/>
  <c r="BF143" i="5"/>
  <c r="T143" i="5"/>
  <c r="R143" i="5"/>
  <c r="P143" i="5"/>
  <c r="BK143" i="5"/>
  <c r="J143" i="5"/>
  <c r="BE143" i="5"/>
  <c r="BI138" i="5"/>
  <c r="BH138" i="5"/>
  <c r="BG138" i="5"/>
  <c r="BF138" i="5"/>
  <c r="T138" i="5"/>
  <c r="R138" i="5"/>
  <c r="P138" i="5"/>
  <c r="BK138" i="5"/>
  <c r="J138" i="5"/>
  <c r="BE138" i="5"/>
  <c r="BI134" i="5"/>
  <c r="BH134" i="5"/>
  <c r="BG134" i="5"/>
  <c r="BF134" i="5"/>
  <c r="T134" i="5"/>
  <c r="R134" i="5"/>
  <c r="P134" i="5"/>
  <c r="BK134" i="5"/>
  <c r="J134" i="5"/>
  <c r="BE134" i="5"/>
  <c r="BI131" i="5"/>
  <c r="BH131" i="5"/>
  <c r="BG131" i="5"/>
  <c r="BF131" i="5"/>
  <c r="T131" i="5"/>
  <c r="R131" i="5"/>
  <c r="P131" i="5"/>
  <c r="BK131" i="5"/>
  <c r="J131" i="5"/>
  <c r="BE131" i="5"/>
  <c r="BI128" i="5"/>
  <c r="BH128" i="5"/>
  <c r="BG128" i="5"/>
  <c r="BF128" i="5"/>
  <c r="T128" i="5"/>
  <c r="R128" i="5"/>
  <c r="P128" i="5"/>
  <c r="BK128" i="5"/>
  <c r="J128" i="5"/>
  <c r="BE128" i="5"/>
  <c r="BI125" i="5"/>
  <c r="BH125" i="5"/>
  <c r="BG125" i="5"/>
  <c r="BF125" i="5"/>
  <c r="T125" i="5"/>
  <c r="R125" i="5"/>
  <c r="P125" i="5"/>
  <c r="BK125" i="5"/>
  <c r="J125" i="5"/>
  <c r="BE125" i="5"/>
  <c r="BI122" i="5"/>
  <c r="BH122" i="5"/>
  <c r="BG122" i="5"/>
  <c r="BF122" i="5"/>
  <c r="T122" i="5"/>
  <c r="R122" i="5"/>
  <c r="P122" i="5"/>
  <c r="BK122" i="5"/>
  <c r="J122" i="5"/>
  <c r="BE122" i="5"/>
  <c r="BI116" i="5"/>
  <c r="BH116" i="5"/>
  <c r="BG116" i="5"/>
  <c r="BF116" i="5"/>
  <c r="T116" i="5"/>
  <c r="R116" i="5"/>
  <c r="P116" i="5"/>
  <c r="BK116" i="5"/>
  <c r="J116" i="5"/>
  <c r="BE116" i="5"/>
  <c r="BI113" i="5"/>
  <c r="BH113" i="5"/>
  <c r="BG113" i="5"/>
  <c r="BF113" i="5"/>
  <c r="T113" i="5"/>
  <c r="R113" i="5"/>
  <c r="P113" i="5"/>
  <c r="BK113" i="5"/>
  <c r="J113" i="5"/>
  <c r="BE113" i="5"/>
  <c r="BI106" i="5"/>
  <c r="BH106" i="5"/>
  <c r="BG106" i="5"/>
  <c r="BF106" i="5"/>
  <c r="T106" i="5"/>
  <c r="R106" i="5"/>
  <c r="P106" i="5"/>
  <c r="BK106" i="5"/>
  <c r="J106" i="5"/>
  <c r="BE106" i="5"/>
  <c r="BI98" i="5"/>
  <c r="BH98" i="5"/>
  <c r="BG98" i="5"/>
  <c r="BF98" i="5"/>
  <c r="T98" i="5"/>
  <c r="R98" i="5"/>
  <c r="P98" i="5"/>
  <c r="BK98" i="5"/>
  <c r="J98" i="5"/>
  <c r="BE98" i="5"/>
  <c r="BI95" i="5"/>
  <c r="BH95" i="5"/>
  <c r="BG95" i="5"/>
  <c r="BF95" i="5"/>
  <c r="T95" i="5"/>
  <c r="R95" i="5"/>
  <c r="P95" i="5"/>
  <c r="BK95" i="5"/>
  <c r="J95" i="5"/>
  <c r="BE95" i="5"/>
  <c r="BI92" i="5"/>
  <c r="BH92" i="5"/>
  <c r="BG92" i="5"/>
  <c r="BF92" i="5"/>
  <c r="T92" i="5"/>
  <c r="T84" i="5" s="1"/>
  <c r="T83" i="5" s="1"/>
  <c r="R92" i="5"/>
  <c r="R84" i="5" s="1"/>
  <c r="P92" i="5"/>
  <c r="BK92" i="5"/>
  <c r="J92" i="5"/>
  <c r="BE92" i="5"/>
  <c r="BI89" i="5"/>
  <c r="BH89" i="5"/>
  <c r="BG89" i="5"/>
  <c r="F32" i="5" s="1"/>
  <c r="BB55" i="1" s="1"/>
  <c r="BF89" i="5"/>
  <c r="T89" i="5"/>
  <c r="R89" i="5"/>
  <c r="P89" i="5"/>
  <c r="P84" i="5" s="1"/>
  <c r="P83" i="5" s="1"/>
  <c r="BK89" i="5"/>
  <c r="BK84" i="5" s="1"/>
  <c r="J89" i="5"/>
  <c r="BE89" i="5"/>
  <c r="BI85" i="5"/>
  <c r="F34" i="5"/>
  <c r="BD55" i="1" s="1"/>
  <c r="BH85" i="5"/>
  <c r="BG85" i="5"/>
  <c r="BF85" i="5"/>
  <c r="T85" i="5"/>
  <c r="T82" i="5"/>
  <c r="R85" i="5"/>
  <c r="P85" i="5"/>
  <c r="P82" i="5"/>
  <c r="AU55" i="1" s="1"/>
  <c r="BK85" i="5"/>
  <c r="J84" i="5"/>
  <c r="J58" i="5" s="1"/>
  <c r="J85" i="5"/>
  <c r="BE85" i="5" s="1"/>
  <c r="J30" i="5" s="1"/>
  <c r="AV55" i="1" s="1"/>
  <c r="J78" i="5"/>
  <c r="F78" i="5"/>
  <c r="F76" i="5"/>
  <c r="E74" i="5"/>
  <c r="J51" i="5"/>
  <c r="F51" i="5"/>
  <c r="F49" i="5"/>
  <c r="E47" i="5"/>
  <c r="J18" i="5"/>
  <c r="E18" i="5"/>
  <c r="F79" i="5"/>
  <c r="F52" i="5"/>
  <c r="J17" i="5"/>
  <c r="J12" i="5"/>
  <c r="J76" i="5"/>
  <c r="J49" i="5"/>
  <c r="E7" i="5"/>
  <c r="E72" i="5"/>
  <c r="E45" i="5"/>
  <c r="AY54" i="1"/>
  <c r="AX54" i="1"/>
  <c r="BI525" i="4"/>
  <c r="BH525" i="4"/>
  <c r="BG525" i="4"/>
  <c r="BF525" i="4"/>
  <c r="T525" i="4"/>
  <c r="R525" i="4"/>
  <c r="P525" i="4"/>
  <c r="BK525" i="4"/>
  <c r="J525" i="4"/>
  <c r="BE525" i="4"/>
  <c r="BI522" i="4"/>
  <c r="BH522" i="4"/>
  <c r="BG522" i="4"/>
  <c r="BF522" i="4"/>
  <c r="T522" i="4"/>
  <c r="R522" i="4"/>
  <c r="P522" i="4"/>
  <c r="BK522" i="4"/>
  <c r="J522" i="4"/>
  <c r="BE522" i="4" s="1"/>
  <c r="BI519" i="4"/>
  <c r="BH519" i="4"/>
  <c r="BG519" i="4"/>
  <c r="BF519" i="4"/>
  <c r="T519" i="4"/>
  <c r="R519" i="4"/>
  <c r="P519" i="4"/>
  <c r="BK519" i="4"/>
  <c r="J519" i="4"/>
  <c r="BE519" i="4"/>
  <c r="BI516" i="4"/>
  <c r="BH516" i="4"/>
  <c r="BG516" i="4"/>
  <c r="BF516" i="4"/>
  <c r="T516" i="4"/>
  <c r="R516" i="4"/>
  <c r="R515" i="4"/>
  <c r="R514" i="4" s="1"/>
  <c r="P516" i="4"/>
  <c r="BK516" i="4"/>
  <c r="BK515" i="4" s="1"/>
  <c r="J515" i="4" s="1"/>
  <c r="BK514" i="4"/>
  <c r="J514" i="4" s="1"/>
  <c r="J66" i="4" s="1"/>
  <c r="J516" i="4"/>
  <c r="BE516" i="4"/>
  <c r="J67" i="4"/>
  <c r="BI511" i="4"/>
  <c r="BH511" i="4"/>
  <c r="BG511" i="4"/>
  <c r="BF511" i="4"/>
  <c r="T511" i="4"/>
  <c r="R511" i="4"/>
  <c r="P511" i="4"/>
  <c r="BK511" i="4"/>
  <c r="J511" i="4"/>
  <c r="BE511" i="4"/>
  <c r="BI509" i="4"/>
  <c r="BH509" i="4"/>
  <c r="BG509" i="4"/>
  <c r="BF509" i="4"/>
  <c r="T509" i="4"/>
  <c r="T508" i="4" s="1"/>
  <c r="R509" i="4"/>
  <c r="R508" i="4"/>
  <c r="P509" i="4"/>
  <c r="P508" i="4" s="1"/>
  <c r="BK509" i="4"/>
  <c r="BK508" i="4"/>
  <c r="J508" i="4"/>
  <c r="J65" i="4" s="1"/>
  <c r="J509" i="4"/>
  <c r="BE509" i="4"/>
  <c r="BI505" i="4"/>
  <c r="BH505" i="4"/>
  <c r="BG505" i="4"/>
  <c r="BF505" i="4"/>
  <c r="T505" i="4"/>
  <c r="R505" i="4"/>
  <c r="P505" i="4"/>
  <c r="BK505" i="4"/>
  <c r="J505" i="4"/>
  <c r="BE505" i="4" s="1"/>
  <c r="BI502" i="4"/>
  <c r="BH502" i="4"/>
  <c r="BG502" i="4"/>
  <c r="BF502" i="4"/>
  <c r="T502" i="4"/>
  <c r="R502" i="4"/>
  <c r="P502" i="4"/>
  <c r="BK502" i="4"/>
  <c r="J502" i="4"/>
  <c r="BE502" i="4"/>
  <c r="BI496" i="4"/>
  <c r="BH496" i="4"/>
  <c r="BG496" i="4"/>
  <c r="BF496" i="4"/>
  <c r="T496" i="4"/>
  <c r="R496" i="4"/>
  <c r="P496" i="4"/>
  <c r="BK496" i="4"/>
  <c r="J496" i="4"/>
  <c r="BE496" i="4" s="1"/>
  <c r="BI489" i="4"/>
  <c r="BH489" i="4"/>
  <c r="BG489" i="4"/>
  <c r="BF489" i="4"/>
  <c r="T489" i="4"/>
  <c r="R489" i="4"/>
  <c r="P489" i="4"/>
  <c r="BK489" i="4"/>
  <c r="J489" i="4"/>
  <c r="BE489" i="4"/>
  <c r="BI481" i="4"/>
  <c r="BH481" i="4"/>
  <c r="BG481" i="4"/>
  <c r="BF481" i="4"/>
  <c r="T481" i="4"/>
  <c r="T480" i="4" s="1"/>
  <c r="R481" i="4"/>
  <c r="R480" i="4"/>
  <c r="P481" i="4"/>
  <c r="BK481" i="4"/>
  <c r="BK480" i="4"/>
  <c r="J480" i="4"/>
  <c r="J64" i="4" s="1"/>
  <c r="J481" i="4"/>
  <c r="BE481" i="4"/>
  <c r="BI477" i="4"/>
  <c r="BH477" i="4"/>
  <c r="BG477" i="4"/>
  <c r="BF477" i="4"/>
  <c r="T477" i="4"/>
  <c r="R477" i="4"/>
  <c r="P477" i="4"/>
  <c r="BK477" i="4"/>
  <c r="J477" i="4"/>
  <c r="BE477" i="4" s="1"/>
  <c r="BI474" i="4"/>
  <c r="BH474" i="4"/>
  <c r="BG474" i="4"/>
  <c r="BF474" i="4"/>
  <c r="T474" i="4"/>
  <c r="R474" i="4"/>
  <c r="P474" i="4"/>
  <c r="BK474" i="4"/>
  <c r="J474" i="4"/>
  <c r="BE474" i="4"/>
  <c r="BI471" i="4"/>
  <c r="BH471" i="4"/>
  <c r="BG471" i="4"/>
  <c r="BF471" i="4"/>
  <c r="T471" i="4"/>
  <c r="R471" i="4"/>
  <c r="P471" i="4"/>
  <c r="BK471" i="4"/>
  <c r="J471" i="4"/>
  <c r="BE471" i="4" s="1"/>
  <c r="BI468" i="4"/>
  <c r="BH468" i="4"/>
  <c r="BG468" i="4"/>
  <c r="BF468" i="4"/>
  <c r="T468" i="4"/>
  <c r="R468" i="4"/>
  <c r="P468" i="4"/>
  <c r="BK468" i="4"/>
  <c r="J468" i="4"/>
  <c r="BE468" i="4"/>
  <c r="BI465" i="4"/>
  <c r="BH465" i="4"/>
  <c r="BG465" i="4"/>
  <c r="BF465" i="4"/>
  <c r="T465" i="4"/>
  <c r="R465" i="4"/>
  <c r="P465" i="4"/>
  <c r="BK465" i="4"/>
  <c r="J465" i="4"/>
  <c r="BE465" i="4" s="1"/>
  <c r="BI462" i="4"/>
  <c r="BH462" i="4"/>
  <c r="BG462" i="4"/>
  <c r="BF462" i="4"/>
  <c r="T462" i="4"/>
  <c r="R462" i="4"/>
  <c r="P462" i="4"/>
  <c r="BK462" i="4"/>
  <c r="J462" i="4"/>
  <c r="BE462" i="4"/>
  <c r="BI459" i="4"/>
  <c r="BH459" i="4"/>
  <c r="BG459" i="4"/>
  <c r="BF459" i="4"/>
  <c r="T459" i="4"/>
  <c r="R459" i="4"/>
  <c r="P459" i="4"/>
  <c r="BK459" i="4"/>
  <c r="J459" i="4"/>
  <c r="BE459" i="4" s="1"/>
  <c r="BI456" i="4"/>
  <c r="BH456" i="4"/>
  <c r="BG456" i="4"/>
  <c r="BF456" i="4"/>
  <c r="T456" i="4"/>
  <c r="R456" i="4"/>
  <c r="P456" i="4"/>
  <c r="BK456" i="4"/>
  <c r="J456" i="4"/>
  <c r="BE456" i="4"/>
  <c r="BI453" i="4"/>
  <c r="BH453" i="4"/>
  <c r="BG453" i="4"/>
  <c r="BF453" i="4"/>
  <c r="T453" i="4"/>
  <c r="R453" i="4"/>
  <c r="P453" i="4"/>
  <c r="BK453" i="4"/>
  <c r="J453" i="4"/>
  <c r="BE453" i="4" s="1"/>
  <c r="BI450" i="4"/>
  <c r="BH450" i="4"/>
  <c r="BG450" i="4"/>
  <c r="BF450" i="4"/>
  <c r="T450" i="4"/>
  <c r="R450" i="4"/>
  <c r="P450" i="4"/>
  <c r="BK450" i="4"/>
  <c r="J450" i="4"/>
  <c r="BE450" i="4"/>
  <c r="BI447" i="4"/>
  <c r="BH447" i="4"/>
  <c r="BG447" i="4"/>
  <c r="BF447" i="4"/>
  <c r="T447" i="4"/>
  <c r="R447" i="4"/>
  <c r="P447" i="4"/>
  <c r="BK447" i="4"/>
  <c r="J447" i="4"/>
  <c r="BE447" i="4" s="1"/>
  <c r="BI442" i="4"/>
  <c r="BH442" i="4"/>
  <c r="BG442" i="4"/>
  <c r="BF442" i="4"/>
  <c r="T442" i="4"/>
  <c r="R442" i="4"/>
  <c r="P442" i="4"/>
  <c r="BK442" i="4"/>
  <c r="J442" i="4"/>
  <c r="BE442" i="4"/>
  <c r="BI432" i="4"/>
  <c r="BH432" i="4"/>
  <c r="BG432" i="4"/>
  <c r="BF432" i="4"/>
  <c r="T432" i="4"/>
  <c r="R432" i="4"/>
  <c r="P432" i="4"/>
  <c r="BK432" i="4"/>
  <c r="J432" i="4"/>
  <c r="BE432" i="4" s="1"/>
  <c r="BI429" i="4"/>
  <c r="BH429" i="4"/>
  <c r="BG429" i="4"/>
  <c r="BF429" i="4"/>
  <c r="T429" i="4"/>
  <c r="R429" i="4"/>
  <c r="P429" i="4"/>
  <c r="BK429" i="4"/>
  <c r="J429" i="4"/>
  <c r="BE429" i="4"/>
  <c r="BI427" i="4"/>
  <c r="BH427" i="4"/>
  <c r="BG427" i="4"/>
  <c r="BF427" i="4"/>
  <c r="T427" i="4"/>
  <c r="R427" i="4"/>
  <c r="P427" i="4"/>
  <c r="BK427" i="4"/>
  <c r="J427" i="4"/>
  <c r="BE427" i="4" s="1"/>
  <c r="BI424" i="4"/>
  <c r="BH424" i="4"/>
  <c r="BG424" i="4"/>
  <c r="BF424" i="4"/>
  <c r="T424" i="4"/>
  <c r="R424" i="4"/>
  <c r="P424" i="4"/>
  <c r="BK424" i="4"/>
  <c r="J424" i="4"/>
  <c r="BE424" i="4"/>
  <c r="BI419" i="4"/>
  <c r="BH419" i="4"/>
  <c r="BG419" i="4"/>
  <c r="BF419" i="4"/>
  <c r="T419" i="4"/>
  <c r="R419" i="4"/>
  <c r="P419" i="4"/>
  <c r="BK419" i="4"/>
  <c r="J419" i="4"/>
  <c r="BE419" i="4" s="1"/>
  <c r="BI416" i="4"/>
  <c r="BH416" i="4"/>
  <c r="BG416" i="4"/>
  <c r="BF416" i="4"/>
  <c r="T416" i="4"/>
  <c r="R416" i="4"/>
  <c r="P416" i="4"/>
  <c r="BK416" i="4"/>
  <c r="J416" i="4"/>
  <c r="BE416" i="4"/>
  <c r="BI413" i="4"/>
  <c r="BH413" i="4"/>
  <c r="BG413" i="4"/>
  <c r="BF413" i="4"/>
  <c r="T413" i="4"/>
  <c r="R413" i="4"/>
  <c r="P413" i="4"/>
  <c r="BK413" i="4"/>
  <c r="J413" i="4"/>
  <c r="BE413" i="4" s="1"/>
  <c r="BI410" i="4"/>
  <c r="BH410" i="4"/>
  <c r="BG410" i="4"/>
  <c r="BF410" i="4"/>
  <c r="T410" i="4"/>
  <c r="R410" i="4"/>
  <c r="P410" i="4"/>
  <c r="BK410" i="4"/>
  <c r="J410" i="4"/>
  <c r="BE410" i="4"/>
  <c r="BI407" i="4"/>
  <c r="BH407" i="4"/>
  <c r="BG407" i="4"/>
  <c r="BF407" i="4"/>
  <c r="T407" i="4"/>
  <c r="R407" i="4"/>
  <c r="P407" i="4"/>
  <c r="BK407" i="4"/>
  <c r="J407" i="4"/>
  <c r="BE407" i="4" s="1"/>
  <c r="BI404" i="4"/>
  <c r="BH404" i="4"/>
  <c r="BG404" i="4"/>
  <c r="BF404" i="4"/>
  <c r="T404" i="4"/>
  <c r="R404" i="4"/>
  <c r="P404" i="4"/>
  <c r="BK404" i="4"/>
  <c r="J404" i="4"/>
  <c r="BE404" i="4"/>
  <c r="BI399" i="4"/>
  <c r="BH399" i="4"/>
  <c r="BG399" i="4"/>
  <c r="BF399" i="4"/>
  <c r="T399" i="4"/>
  <c r="R399" i="4"/>
  <c r="P399" i="4"/>
  <c r="BK399" i="4"/>
  <c r="J399" i="4"/>
  <c r="BE399" i="4" s="1"/>
  <c r="BI396" i="4"/>
  <c r="BH396" i="4"/>
  <c r="BG396" i="4"/>
  <c r="BF396" i="4"/>
  <c r="T396" i="4"/>
  <c r="R396" i="4"/>
  <c r="P396" i="4"/>
  <c r="BK396" i="4"/>
  <c r="J396" i="4"/>
  <c r="BE396" i="4"/>
  <c r="BI393" i="4"/>
  <c r="BH393" i="4"/>
  <c r="BG393" i="4"/>
  <c r="BF393" i="4"/>
  <c r="T393" i="4"/>
  <c r="R393" i="4"/>
  <c r="P393" i="4"/>
  <c r="BK393" i="4"/>
  <c r="J393" i="4"/>
  <c r="BE393" i="4" s="1"/>
  <c r="BI390" i="4"/>
  <c r="BH390" i="4"/>
  <c r="BG390" i="4"/>
  <c r="BF390" i="4"/>
  <c r="T390" i="4"/>
  <c r="R390" i="4"/>
  <c r="P390" i="4"/>
  <c r="BK390" i="4"/>
  <c r="J390" i="4"/>
  <c r="BE390" i="4"/>
  <c r="BI387" i="4"/>
  <c r="BH387" i="4"/>
  <c r="BG387" i="4"/>
  <c r="BF387" i="4"/>
  <c r="T387" i="4"/>
  <c r="R387" i="4"/>
  <c r="P387" i="4"/>
  <c r="BK387" i="4"/>
  <c r="J387" i="4"/>
  <c r="BE387" i="4" s="1"/>
  <c r="BI382" i="4"/>
  <c r="BH382" i="4"/>
  <c r="BG382" i="4"/>
  <c r="BF382" i="4"/>
  <c r="T382" i="4"/>
  <c r="R382" i="4"/>
  <c r="P382" i="4"/>
  <c r="BK382" i="4"/>
  <c r="J382" i="4"/>
  <c r="BE382" i="4"/>
  <c r="BI377" i="4"/>
  <c r="BH377" i="4"/>
  <c r="BG377" i="4"/>
  <c r="BF377" i="4"/>
  <c r="T377" i="4"/>
  <c r="R377" i="4"/>
  <c r="P377" i="4"/>
  <c r="BK377" i="4"/>
  <c r="J377" i="4"/>
  <c r="BE377" i="4" s="1"/>
  <c r="BI372" i="4"/>
  <c r="BH372" i="4"/>
  <c r="BG372" i="4"/>
  <c r="BF372" i="4"/>
  <c r="T372" i="4"/>
  <c r="R372" i="4"/>
  <c r="P372" i="4"/>
  <c r="BK372" i="4"/>
  <c r="J372" i="4"/>
  <c r="BE372" i="4"/>
  <c r="BI366" i="4"/>
  <c r="BH366" i="4"/>
  <c r="BG366" i="4"/>
  <c r="BF366" i="4"/>
  <c r="T366" i="4"/>
  <c r="R366" i="4"/>
  <c r="P366" i="4"/>
  <c r="BK366" i="4"/>
  <c r="J366" i="4"/>
  <c r="BE366" i="4" s="1"/>
  <c r="BI361" i="4"/>
  <c r="BH361" i="4"/>
  <c r="BG361" i="4"/>
  <c r="BF361" i="4"/>
  <c r="T361" i="4"/>
  <c r="R361" i="4"/>
  <c r="P361" i="4"/>
  <c r="BK361" i="4"/>
  <c r="J361" i="4"/>
  <c r="BE361" i="4"/>
  <c r="BI358" i="4"/>
  <c r="BH358" i="4"/>
  <c r="BG358" i="4"/>
  <c r="BF358" i="4"/>
  <c r="T358" i="4"/>
  <c r="R358" i="4"/>
  <c r="P358" i="4"/>
  <c r="BK358" i="4"/>
  <c r="J358" i="4"/>
  <c r="BE358" i="4" s="1"/>
  <c r="BI355" i="4"/>
  <c r="BH355" i="4"/>
  <c r="BG355" i="4"/>
  <c r="BF355" i="4"/>
  <c r="T355" i="4"/>
  <c r="R355" i="4"/>
  <c r="P355" i="4"/>
  <c r="BK355" i="4"/>
  <c r="J355" i="4"/>
  <c r="BE355" i="4"/>
  <c r="BI352" i="4"/>
  <c r="BH352" i="4"/>
  <c r="BG352" i="4"/>
  <c r="BF352" i="4"/>
  <c r="T352" i="4"/>
  <c r="R352" i="4"/>
  <c r="P352" i="4"/>
  <c r="BK352" i="4"/>
  <c r="J352" i="4"/>
  <c r="BE352" i="4" s="1"/>
  <c r="BI345" i="4"/>
  <c r="BH345" i="4"/>
  <c r="BG345" i="4"/>
  <c r="BF345" i="4"/>
  <c r="T345" i="4"/>
  <c r="R345" i="4"/>
  <c r="P345" i="4"/>
  <c r="BK345" i="4"/>
  <c r="J345" i="4"/>
  <c r="BE345" i="4"/>
  <c r="BI342" i="4"/>
  <c r="BH342" i="4"/>
  <c r="BG342" i="4"/>
  <c r="BF342" i="4"/>
  <c r="T342" i="4"/>
  <c r="R342" i="4"/>
  <c r="P342" i="4"/>
  <c r="BK342" i="4"/>
  <c r="J342" i="4"/>
  <c r="BE342" i="4" s="1"/>
  <c r="BI339" i="4"/>
  <c r="BH339" i="4"/>
  <c r="BG339" i="4"/>
  <c r="BF339" i="4"/>
  <c r="T339" i="4"/>
  <c r="R339" i="4"/>
  <c r="P339" i="4"/>
  <c r="BK339" i="4"/>
  <c r="J339" i="4"/>
  <c r="BE339" i="4"/>
  <c r="BI334" i="4"/>
  <c r="BH334" i="4"/>
  <c r="BG334" i="4"/>
  <c r="BF334" i="4"/>
  <c r="T334" i="4"/>
  <c r="R334" i="4"/>
  <c r="P334" i="4"/>
  <c r="BK334" i="4"/>
  <c r="J334" i="4"/>
  <c r="BE334" i="4" s="1"/>
  <c r="BI331" i="4"/>
  <c r="BH331" i="4"/>
  <c r="BG331" i="4"/>
  <c r="BF331" i="4"/>
  <c r="T331" i="4"/>
  <c r="R331" i="4"/>
  <c r="P331" i="4"/>
  <c r="BK331" i="4"/>
  <c r="J331" i="4"/>
  <c r="BE331" i="4"/>
  <c r="BI328" i="4"/>
  <c r="BH328" i="4"/>
  <c r="BG328" i="4"/>
  <c r="BF328" i="4"/>
  <c r="T328" i="4"/>
  <c r="R328" i="4"/>
  <c r="P328" i="4"/>
  <c r="BK328" i="4"/>
  <c r="J328" i="4"/>
  <c r="BE328" i="4" s="1"/>
  <c r="BI326" i="4"/>
  <c r="BH326" i="4"/>
  <c r="BG326" i="4"/>
  <c r="BF326" i="4"/>
  <c r="T326" i="4"/>
  <c r="R326" i="4"/>
  <c r="P326" i="4"/>
  <c r="BK326" i="4"/>
  <c r="J326" i="4"/>
  <c r="BE326" i="4"/>
  <c r="BI323" i="4"/>
  <c r="BH323" i="4"/>
  <c r="BG323" i="4"/>
  <c r="BF323" i="4"/>
  <c r="T323" i="4"/>
  <c r="T322" i="4" s="1"/>
  <c r="R323" i="4"/>
  <c r="R322" i="4"/>
  <c r="P323" i="4"/>
  <c r="BK323" i="4"/>
  <c r="BK322" i="4"/>
  <c r="J322" i="4"/>
  <c r="J63" i="4" s="1"/>
  <c r="J323" i="4"/>
  <c r="BE323" i="4" s="1"/>
  <c r="BI319" i="4"/>
  <c r="BH319" i="4"/>
  <c r="BG319" i="4"/>
  <c r="BF319" i="4"/>
  <c r="T319" i="4"/>
  <c r="R319" i="4"/>
  <c r="P319" i="4"/>
  <c r="BK319" i="4"/>
  <c r="J319" i="4"/>
  <c r="BE319" i="4" s="1"/>
  <c r="BI316" i="4"/>
  <c r="BH316" i="4"/>
  <c r="BG316" i="4"/>
  <c r="BF316" i="4"/>
  <c r="T316" i="4"/>
  <c r="R316" i="4"/>
  <c r="P316" i="4"/>
  <c r="BK316" i="4"/>
  <c r="J316" i="4"/>
  <c r="BE316" i="4"/>
  <c r="BI312" i="4"/>
  <c r="BH312" i="4"/>
  <c r="BG312" i="4"/>
  <c r="BF312" i="4"/>
  <c r="T312" i="4"/>
  <c r="R312" i="4"/>
  <c r="P312" i="4"/>
  <c r="BK312" i="4"/>
  <c r="J312" i="4"/>
  <c r="BE312" i="4" s="1"/>
  <c r="BI308" i="4"/>
  <c r="BH308" i="4"/>
  <c r="BG308" i="4"/>
  <c r="BF308" i="4"/>
  <c r="T308" i="4"/>
  <c r="R308" i="4"/>
  <c r="P308" i="4"/>
  <c r="BK308" i="4"/>
  <c r="J308" i="4"/>
  <c r="BE308" i="4"/>
  <c r="BI302" i="4"/>
  <c r="BH302" i="4"/>
  <c r="BG302" i="4"/>
  <c r="BF302" i="4"/>
  <c r="T302" i="4"/>
  <c r="R302" i="4"/>
  <c r="P302" i="4"/>
  <c r="BK302" i="4"/>
  <c r="J302" i="4"/>
  <c r="BE302" i="4" s="1"/>
  <c r="BI292" i="4"/>
  <c r="BH292" i="4"/>
  <c r="BG292" i="4"/>
  <c r="BF292" i="4"/>
  <c r="T292" i="4"/>
  <c r="R292" i="4"/>
  <c r="P292" i="4"/>
  <c r="BK292" i="4"/>
  <c r="J292" i="4"/>
  <c r="BE292" i="4"/>
  <c r="BI289" i="4"/>
  <c r="BH289" i="4"/>
  <c r="BG289" i="4"/>
  <c r="BF289" i="4"/>
  <c r="T289" i="4"/>
  <c r="R289" i="4"/>
  <c r="P289" i="4"/>
  <c r="BK289" i="4"/>
  <c r="J289" i="4"/>
  <c r="BE289" i="4" s="1"/>
  <c r="BI284" i="4"/>
  <c r="BH284" i="4"/>
  <c r="BG284" i="4"/>
  <c r="BF284" i="4"/>
  <c r="T284" i="4"/>
  <c r="R284" i="4"/>
  <c r="P284" i="4"/>
  <c r="BK284" i="4"/>
  <c r="J284" i="4"/>
  <c r="BE284" i="4"/>
  <c r="BI279" i="4"/>
  <c r="BH279" i="4"/>
  <c r="BG279" i="4"/>
  <c r="BF279" i="4"/>
  <c r="T279" i="4"/>
  <c r="R279" i="4"/>
  <c r="P279" i="4"/>
  <c r="BK279" i="4"/>
  <c r="J279" i="4"/>
  <c r="BE279" i="4" s="1"/>
  <c r="BI275" i="4"/>
  <c r="BH275" i="4"/>
  <c r="BG275" i="4"/>
  <c r="BF275" i="4"/>
  <c r="T275" i="4"/>
  <c r="R275" i="4"/>
  <c r="P275" i="4"/>
  <c r="BK275" i="4"/>
  <c r="J275" i="4"/>
  <c r="BE275" i="4"/>
  <c r="BI271" i="4"/>
  <c r="BH271" i="4"/>
  <c r="BG271" i="4"/>
  <c r="BF271" i="4"/>
  <c r="T271" i="4"/>
  <c r="R271" i="4"/>
  <c r="P271" i="4"/>
  <c r="BK271" i="4"/>
  <c r="J271" i="4"/>
  <c r="BE271" i="4" s="1"/>
  <c r="BI267" i="4"/>
  <c r="BH267" i="4"/>
  <c r="BG267" i="4"/>
  <c r="BF267" i="4"/>
  <c r="T267" i="4"/>
  <c r="R267" i="4"/>
  <c r="P267" i="4"/>
  <c r="BK267" i="4"/>
  <c r="J267" i="4"/>
  <c r="BE267" i="4"/>
  <c r="BI263" i="4"/>
  <c r="BH263" i="4"/>
  <c r="BG263" i="4"/>
  <c r="BF263" i="4"/>
  <c r="T263" i="4"/>
  <c r="R263" i="4"/>
  <c r="P263" i="4"/>
  <c r="BK263" i="4"/>
  <c r="J263" i="4"/>
  <c r="BE263" i="4" s="1"/>
  <c r="BI257" i="4"/>
  <c r="BH257" i="4"/>
  <c r="BG257" i="4"/>
  <c r="BF257" i="4"/>
  <c r="T257" i="4"/>
  <c r="R257" i="4"/>
  <c r="P257" i="4"/>
  <c r="BK257" i="4"/>
  <c r="J257" i="4"/>
  <c r="BE257" i="4"/>
  <c r="BI250" i="4"/>
  <c r="BH250" i="4"/>
  <c r="BG250" i="4"/>
  <c r="BF250" i="4"/>
  <c r="T250" i="4"/>
  <c r="R250" i="4"/>
  <c r="P250" i="4"/>
  <c r="BK250" i="4"/>
  <c r="J250" i="4"/>
  <c r="BE250" i="4" s="1"/>
  <c r="BI240" i="4"/>
  <c r="BH240" i="4"/>
  <c r="BG240" i="4"/>
  <c r="BF240" i="4"/>
  <c r="T240" i="4"/>
  <c r="R240" i="4"/>
  <c r="P240" i="4"/>
  <c r="BK240" i="4"/>
  <c r="J240" i="4"/>
  <c r="BE240" i="4"/>
  <c r="BI234" i="4"/>
  <c r="BH234" i="4"/>
  <c r="BG234" i="4"/>
  <c r="BF234" i="4"/>
  <c r="T234" i="4"/>
  <c r="R234" i="4"/>
  <c r="P234" i="4"/>
  <c r="BK234" i="4"/>
  <c r="J234" i="4"/>
  <c r="BE234" i="4" s="1"/>
  <c r="BI230" i="4"/>
  <c r="BH230" i="4"/>
  <c r="BG230" i="4"/>
  <c r="BF230" i="4"/>
  <c r="T230" i="4"/>
  <c r="R230" i="4"/>
  <c r="P230" i="4"/>
  <c r="BK230" i="4"/>
  <c r="J230" i="4"/>
  <c r="BE230" i="4"/>
  <c r="BI224" i="4"/>
  <c r="BH224" i="4"/>
  <c r="BG224" i="4"/>
  <c r="BF224" i="4"/>
  <c r="T224" i="4"/>
  <c r="R224" i="4"/>
  <c r="P224" i="4"/>
  <c r="BK224" i="4"/>
  <c r="J224" i="4"/>
  <c r="BE224" i="4" s="1"/>
  <c r="BI220" i="4"/>
  <c r="BH220" i="4"/>
  <c r="BG220" i="4"/>
  <c r="BF220" i="4"/>
  <c r="T220" i="4"/>
  <c r="R220" i="4"/>
  <c r="P220" i="4"/>
  <c r="BK220" i="4"/>
  <c r="J220" i="4"/>
  <c r="BE220" i="4"/>
  <c r="BI214" i="4"/>
  <c r="BH214" i="4"/>
  <c r="BG214" i="4"/>
  <c r="BF214" i="4"/>
  <c r="T214" i="4"/>
  <c r="R214" i="4"/>
  <c r="P214" i="4"/>
  <c r="BK214" i="4"/>
  <c r="J214" i="4"/>
  <c r="BE214" i="4" s="1"/>
  <c r="BI208" i="4"/>
  <c r="BH208" i="4"/>
  <c r="BG208" i="4"/>
  <c r="BF208" i="4"/>
  <c r="T208" i="4"/>
  <c r="R208" i="4"/>
  <c r="P208" i="4"/>
  <c r="BK208" i="4"/>
  <c r="J208" i="4"/>
  <c r="BE208" i="4"/>
  <c r="BI204" i="4"/>
  <c r="BH204" i="4"/>
  <c r="BG204" i="4"/>
  <c r="BF204" i="4"/>
  <c r="T204" i="4"/>
  <c r="R204" i="4"/>
  <c r="P204" i="4"/>
  <c r="BK204" i="4"/>
  <c r="J204" i="4"/>
  <c r="BE204" i="4" s="1"/>
  <c r="BI200" i="4"/>
  <c r="BH200" i="4"/>
  <c r="BG200" i="4"/>
  <c r="BF200" i="4"/>
  <c r="T200" i="4"/>
  <c r="R200" i="4"/>
  <c r="P200" i="4"/>
  <c r="P187" i="4" s="1"/>
  <c r="BK200" i="4"/>
  <c r="J200" i="4"/>
  <c r="BE200" i="4"/>
  <c r="BI196" i="4"/>
  <c r="BH196" i="4"/>
  <c r="BG196" i="4"/>
  <c r="BF196" i="4"/>
  <c r="T196" i="4"/>
  <c r="T187" i="4" s="1"/>
  <c r="R196" i="4"/>
  <c r="P196" i="4"/>
  <c r="BK196" i="4"/>
  <c r="J196" i="4"/>
  <c r="BE196" i="4" s="1"/>
  <c r="BI188" i="4"/>
  <c r="BH188" i="4"/>
  <c r="BG188" i="4"/>
  <c r="BF188" i="4"/>
  <c r="T188" i="4"/>
  <c r="R188" i="4"/>
  <c r="R187" i="4" s="1"/>
  <c r="P188" i="4"/>
  <c r="BK188" i="4"/>
  <c r="BK187" i="4" s="1"/>
  <c r="J187" i="4" s="1"/>
  <c r="J62" i="4" s="1"/>
  <c r="J188" i="4"/>
  <c r="BE188" i="4"/>
  <c r="BI183" i="4"/>
  <c r="BH183" i="4"/>
  <c r="BG183" i="4"/>
  <c r="BF183" i="4"/>
  <c r="T183" i="4"/>
  <c r="T182" i="4"/>
  <c r="R183" i="4"/>
  <c r="R182" i="4" s="1"/>
  <c r="P183" i="4"/>
  <c r="P182" i="4"/>
  <c r="BK183" i="4"/>
  <c r="BK182" i="4" s="1"/>
  <c r="J182" i="4" s="1"/>
  <c r="J61" i="4" s="1"/>
  <c r="J183" i="4"/>
  <c r="BE183" i="4"/>
  <c r="BI179" i="4"/>
  <c r="BH179" i="4"/>
  <c r="BG179" i="4"/>
  <c r="BF179" i="4"/>
  <c r="T179" i="4"/>
  <c r="T178" i="4"/>
  <c r="R179" i="4"/>
  <c r="R178" i="4" s="1"/>
  <c r="P179" i="4"/>
  <c r="P178" i="4"/>
  <c r="BK179" i="4"/>
  <c r="BK178" i="4" s="1"/>
  <c r="J178" i="4" s="1"/>
  <c r="J60" i="4" s="1"/>
  <c r="J179" i="4"/>
  <c r="BE179" i="4"/>
  <c r="BI175" i="4"/>
  <c r="BH175" i="4"/>
  <c r="BG175" i="4"/>
  <c r="BF175" i="4"/>
  <c r="T175" i="4"/>
  <c r="T174" i="4"/>
  <c r="R175" i="4"/>
  <c r="R174" i="4" s="1"/>
  <c r="P175" i="4"/>
  <c r="P174" i="4"/>
  <c r="BK175" i="4"/>
  <c r="BK174" i="4" s="1"/>
  <c r="J174" i="4" s="1"/>
  <c r="J59" i="4" s="1"/>
  <c r="J175" i="4"/>
  <c r="BE175" i="4"/>
  <c r="BI171" i="4"/>
  <c r="BH171" i="4"/>
  <c r="BG171" i="4"/>
  <c r="BF171" i="4"/>
  <c r="T171" i="4"/>
  <c r="R171" i="4"/>
  <c r="P171" i="4"/>
  <c r="BK171" i="4"/>
  <c r="J171" i="4"/>
  <c r="BE171" i="4"/>
  <c r="BI167" i="4"/>
  <c r="BH167" i="4"/>
  <c r="BG167" i="4"/>
  <c r="BF167" i="4"/>
  <c r="T167" i="4"/>
  <c r="R167" i="4"/>
  <c r="P167" i="4"/>
  <c r="BK167" i="4"/>
  <c r="J167" i="4"/>
  <c r="BE167" i="4" s="1"/>
  <c r="BI164" i="4"/>
  <c r="BH164" i="4"/>
  <c r="BG164" i="4"/>
  <c r="BF164" i="4"/>
  <c r="T164" i="4"/>
  <c r="R164" i="4"/>
  <c r="P164" i="4"/>
  <c r="BK164" i="4"/>
  <c r="J164" i="4"/>
  <c r="BE164" i="4"/>
  <c r="BI161" i="4"/>
  <c r="BH161" i="4"/>
  <c r="BG161" i="4"/>
  <c r="BF161" i="4"/>
  <c r="T161" i="4"/>
  <c r="R161" i="4"/>
  <c r="P161" i="4"/>
  <c r="BK161" i="4"/>
  <c r="J161" i="4"/>
  <c r="BE161" i="4" s="1"/>
  <c r="BI154" i="4"/>
  <c r="BH154" i="4"/>
  <c r="BG154" i="4"/>
  <c r="BF154" i="4"/>
  <c r="T154" i="4"/>
  <c r="R154" i="4"/>
  <c r="P154" i="4"/>
  <c r="BK154" i="4"/>
  <c r="J154" i="4"/>
  <c r="BE154" i="4"/>
  <c r="BI151" i="4"/>
  <c r="BH151" i="4"/>
  <c r="BG151" i="4"/>
  <c r="BF151" i="4"/>
  <c r="T151" i="4"/>
  <c r="R151" i="4"/>
  <c r="P151" i="4"/>
  <c r="BK151" i="4"/>
  <c r="J151" i="4"/>
  <c r="BE151" i="4" s="1"/>
  <c r="BI148" i="4"/>
  <c r="BH148" i="4"/>
  <c r="BG148" i="4"/>
  <c r="BF148" i="4"/>
  <c r="T148" i="4"/>
  <c r="R148" i="4"/>
  <c r="P148" i="4"/>
  <c r="BK148" i="4"/>
  <c r="J148" i="4"/>
  <c r="BE148" i="4"/>
  <c r="BI145" i="4"/>
  <c r="BH145" i="4"/>
  <c r="BG145" i="4"/>
  <c r="BF145" i="4"/>
  <c r="T145" i="4"/>
  <c r="R145" i="4"/>
  <c r="P145" i="4"/>
  <c r="BK145" i="4"/>
  <c r="J145" i="4"/>
  <c r="BE145" i="4" s="1"/>
  <c r="BI142" i="4"/>
  <c r="BH142" i="4"/>
  <c r="BG142" i="4"/>
  <c r="BF142" i="4"/>
  <c r="T142" i="4"/>
  <c r="R142" i="4"/>
  <c r="P142" i="4"/>
  <c r="BK142" i="4"/>
  <c r="J142" i="4"/>
  <c r="BE142" i="4"/>
  <c r="BI136" i="4"/>
  <c r="BH136" i="4"/>
  <c r="BG136" i="4"/>
  <c r="BF136" i="4"/>
  <c r="T136" i="4"/>
  <c r="R136" i="4"/>
  <c r="P136" i="4"/>
  <c r="BK136" i="4"/>
  <c r="J136" i="4"/>
  <c r="BE136" i="4" s="1"/>
  <c r="BI133" i="4"/>
  <c r="BH133" i="4"/>
  <c r="BG133" i="4"/>
  <c r="BF133" i="4"/>
  <c r="T133" i="4"/>
  <c r="R133" i="4"/>
  <c r="P133" i="4"/>
  <c r="BK133" i="4"/>
  <c r="J133" i="4"/>
  <c r="BE133" i="4"/>
  <c r="BI128" i="4"/>
  <c r="BH128" i="4"/>
  <c r="BG128" i="4"/>
  <c r="BF128" i="4"/>
  <c r="T128" i="4"/>
  <c r="R128" i="4"/>
  <c r="P128" i="4"/>
  <c r="BK128" i="4"/>
  <c r="J128" i="4"/>
  <c r="BE128" i="4" s="1"/>
  <c r="BI125" i="4"/>
  <c r="BH125" i="4"/>
  <c r="BG125" i="4"/>
  <c r="BF125" i="4"/>
  <c r="T125" i="4"/>
  <c r="R125" i="4"/>
  <c r="P125" i="4"/>
  <c r="BK125" i="4"/>
  <c r="J125" i="4"/>
  <c r="BE125" i="4"/>
  <c r="BI118" i="4"/>
  <c r="BH118" i="4"/>
  <c r="BG118" i="4"/>
  <c r="BF118" i="4"/>
  <c r="T118" i="4"/>
  <c r="R118" i="4"/>
  <c r="P118" i="4"/>
  <c r="BK118" i="4"/>
  <c r="J118" i="4"/>
  <c r="BE118" i="4" s="1"/>
  <c r="BI115" i="4"/>
  <c r="BH115" i="4"/>
  <c r="BG115" i="4"/>
  <c r="BF115" i="4"/>
  <c r="T115" i="4"/>
  <c r="R115" i="4"/>
  <c r="P115" i="4"/>
  <c r="BK115" i="4"/>
  <c r="J115" i="4"/>
  <c r="BE115" i="4"/>
  <c r="BI112" i="4"/>
  <c r="BH112" i="4"/>
  <c r="BG112" i="4"/>
  <c r="BF112" i="4"/>
  <c r="T112" i="4"/>
  <c r="R112" i="4"/>
  <c r="P112" i="4"/>
  <c r="BK112" i="4"/>
  <c r="J112" i="4"/>
  <c r="BE112" i="4" s="1"/>
  <c r="BI109" i="4"/>
  <c r="BH109" i="4"/>
  <c r="BG109" i="4"/>
  <c r="BF109" i="4"/>
  <c r="T109" i="4"/>
  <c r="R109" i="4"/>
  <c r="P109" i="4"/>
  <c r="BK109" i="4"/>
  <c r="J109" i="4"/>
  <c r="BE109" i="4"/>
  <c r="BI104" i="4"/>
  <c r="BH104" i="4"/>
  <c r="BG104" i="4"/>
  <c r="BF104" i="4"/>
  <c r="T104" i="4"/>
  <c r="R104" i="4"/>
  <c r="P104" i="4"/>
  <c r="BK104" i="4"/>
  <c r="J104" i="4"/>
  <c r="BE104" i="4" s="1"/>
  <c r="BI100" i="4"/>
  <c r="BH100" i="4"/>
  <c r="BG100" i="4"/>
  <c r="BF100" i="4"/>
  <c r="T100" i="4"/>
  <c r="R100" i="4"/>
  <c r="P100" i="4"/>
  <c r="BK100" i="4"/>
  <c r="J100" i="4"/>
  <c r="BE100" i="4"/>
  <c r="BI97" i="4"/>
  <c r="BH97" i="4"/>
  <c r="BG97" i="4"/>
  <c r="BF97" i="4"/>
  <c r="T97" i="4"/>
  <c r="T89" i="4" s="1"/>
  <c r="T88" i="4" s="1"/>
  <c r="R97" i="4"/>
  <c r="P97" i="4"/>
  <c r="BK97" i="4"/>
  <c r="J97" i="4"/>
  <c r="BE97" i="4" s="1"/>
  <c r="BI93" i="4"/>
  <c r="BH93" i="4"/>
  <c r="BG93" i="4"/>
  <c r="BF93" i="4"/>
  <c r="T93" i="4"/>
  <c r="R93" i="4"/>
  <c r="P93" i="4"/>
  <c r="BK93" i="4"/>
  <c r="J93" i="4"/>
  <c r="BE93" i="4"/>
  <c r="BI90" i="4"/>
  <c r="BH90" i="4"/>
  <c r="F33" i="4"/>
  <c r="BC54" i="1" s="1"/>
  <c r="BG90" i="4"/>
  <c r="BF90" i="4"/>
  <c r="J31" i="4" s="1"/>
  <c r="AW54" i="1" s="1"/>
  <c r="F31" i="4"/>
  <c r="BA54" i="1" s="1"/>
  <c r="T90" i="4"/>
  <c r="R90" i="4"/>
  <c r="R89" i="4"/>
  <c r="R88" i="4"/>
  <c r="R87" i="4" s="1"/>
  <c r="P90" i="4"/>
  <c r="BK90" i="4"/>
  <c r="BK89" i="4"/>
  <c r="J90" i="4"/>
  <c r="BE90" i="4" s="1"/>
  <c r="J83" i="4"/>
  <c r="F83" i="4"/>
  <c r="F81" i="4"/>
  <c r="E79" i="4"/>
  <c r="J51" i="4"/>
  <c r="F51" i="4"/>
  <c r="F49" i="4"/>
  <c r="E47" i="4"/>
  <c r="J18" i="4"/>
  <c r="E18" i="4"/>
  <c r="F52" i="4" s="1"/>
  <c r="F84" i="4"/>
  <c r="J17" i="4"/>
  <c r="J12" i="4"/>
  <c r="J49" i="4" s="1"/>
  <c r="J81" i="4"/>
  <c r="E7" i="4"/>
  <c r="E77" i="4"/>
  <c r="E45" i="4"/>
  <c r="AY53" i="1"/>
  <c r="AX53" i="1"/>
  <c r="BI170" i="3"/>
  <c r="BH170" i="3"/>
  <c r="BG170" i="3"/>
  <c r="BF170" i="3"/>
  <c r="T170" i="3"/>
  <c r="R170" i="3"/>
  <c r="P170" i="3"/>
  <c r="BK170" i="3"/>
  <c r="J170" i="3"/>
  <c r="BE170" i="3"/>
  <c r="BI163" i="3"/>
  <c r="BH163" i="3"/>
  <c r="BG163" i="3"/>
  <c r="BF163" i="3"/>
  <c r="T163" i="3"/>
  <c r="R163" i="3"/>
  <c r="P163" i="3"/>
  <c r="BK163" i="3"/>
  <c r="J163" i="3"/>
  <c r="BE163" i="3"/>
  <c r="BI156" i="3"/>
  <c r="BH156" i="3"/>
  <c r="BG156" i="3"/>
  <c r="BF156" i="3"/>
  <c r="T156" i="3"/>
  <c r="R156" i="3"/>
  <c r="P156" i="3"/>
  <c r="BK156" i="3"/>
  <c r="J156" i="3"/>
  <c r="BE156" i="3"/>
  <c r="BI153" i="3"/>
  <c r="BH153" i="3"/>
  <c r="BG153" i="3"/>
  <c r="BF153" i="3"/>
  <c r="T153" i="3"/>
  <c r="R153" i="3"/>
  <c r="P153" i="3"/>
  <c r="P144" i="3" s="1"/>
  <c r="BK153" i="3"/>
  <c r="BK144" i="3" s="1"/>
  <c r="J144" i="3" s="1"/>
  <c r="J60" i="3" s="1"/>
  <c r="J153" i="3"/>
  <c r="BE153" i="3"/>
  <c r="BI148" i="3"/>
  <c r="BH148" i="3"/>
  <c r="BG148" i="3"/>
  <c r="BF148" i="3"/>
  <c r="T148" i="3"/>
  <c r="T144" i="3" s="1"/>
  <c r="R148" i="3"/>
  <c r="R144" i="3" s="1"/>
  <c r="P148" i="3"/>
  <c r="BK148" i="3"/>
  <c r="J148" i="3"/>
  <c r="BE148" i="3"/>
  <c r="BI145" i="3"/>
  <c r="BH145" i="3"/>
  <c r="BG145" i="3"/>
  <c r="BF145" i="3"/>
  <c r="T145" i="3"/>
  <c r="R145" i="3"/>
  <c r="P145" i="3"/>
  <c r="BK145" i="3"/>
  <c r="J145" i="3"/>
  <c r="BE145" i="3"/>
  <c r="BI141" i="3"/>
  <c r="BH141" i="3"/>
  <c r="BG141" i="3"/>
  <c r="BF141" i="3"/>
  <c r="T141" i="3"/>
  <c r="R141" i="3"/>
  <c r="P141" i="3"/>
  <c r="BK141" i="3"/>
  <c r="J141" i="3"/>
  <c r="BE141" i="3"/>
  <c r="BI136" i="3"/>
  <c r="BH136" i="3"/>
  <c r="BG136" i="3"/>
  <c r="BF136" i="3"/>
  <c r="T136" i="3"/>
  <c r="R136" i="3"/>
  <c r="P136" i="3"/>
  <c r="BK136" i="3"/>
  <c r="J136" i="3"/>
  <c r="BE136" i="3"/>
  <c r="BI133" i="3"/>
  <c r="BH133" i="3"/>
  <c r="BG133" i="3"/>
  <c r="BF133" i="3"/>
  <c r="T133" i="3"/>
  <c r="R133" i="3"/>
  <c r="P133" i="3"/>
  <c r="BK133" i="3"/>
  <c r="J133" i="3"/>
  <c r="BE133" i="3"/>
  <c r="BI127" i="3"/>
  <c r="BH127" i="3"/>
  <c r="BG127" i="3"/>
  <c r="BF127" i="3"/>
  <c r="T127" i="3"/>
  <c r="R127" i="3"/>
  <c r="R121" i="3" s="1"/>
  <c r="P127" i="3"/>
  <c r="BK127" i="3"/>
  <c r="J127" i="3"/>
  <c r="BE127" i="3"/>
  <c r="BI125" i="3"/>
  <c r="BH125" i="3"/>
  <c r="BG125" i="3"/>
  <c r="BF125" i="3"/>
  <c r="T125" i="3"/>
  <c r="R125" i="3"/>
  <c r="P125" i="3"/>
  <c r="BK125" i="3"/>
  <c r="BK121" i="3" s="1"/>
  <c r="J121" i="3" s="1"/>
  <c r="J59" i="3" s="1"/>
  <c r="J125" i="3"/>
  <c r="BE125" i="3"/>
  <c r="BI122" i="3"/>
  <c r="BH122" i="3"/>
  <c r="BG122" i="3"/>
  <c r="BF122" i="3"/>
  <c r="T122" i="3"/>
  <c r="T121" i="3"/>
  <c r="R122" i="3"/>
  <c r="P122" i="3"/>
  <c r="P121" i="3"/>
  <c r="BK122" i="3"/>
  <c r="J122" i="3"/>
  <c r="BE122" i="3" s="1"/>
  <c r="BI118" i="3"/>
  <c r="BH118" i="3"/>
  <c r="BG118" i="3"/>
  <c r="BF118" i="3"/>
  <c r="T118" i="3"/>
  <c r="R118" i="3"/>
  <c r="P118" i="3"/>
  <c r="BK118" i="3"/>
  <c r="J118" i="3"/>
  <c r="BE118" i="3"/>
  <c r="BI115" i="3"/>
  <c r="BH115" i="3"/>
  <c r="BG115" i="3"/>
  <c r="BF115" i="3"/>
  <c r="T115" i="3"/>
  <c r="R115" i="3"/>
  <c r="P115" i="3"/>
  <c r="BK115" i="3"/>
  <c r="J115" i="3"/>
  <c r="BE115" i="3"/>
  <c r="BI112" i="3"/>
  <c r="BH112" i="3"/>
  <c r="BG112" i="3"/>
  <c r="BF112" i="3"/>
  <c r="T112" i="3"/>
  <c r="R112" i="3"/>
  <c r="P112" i="3"/>
  <c r="BK112" i="3"/>
  <c r="J112" i="3"/>
  <c r="BE112" i="3"/>
  <c r="BI109" i="3"/>
  <c r="BH109" i="3"/>
  <c r="BG109" i="3"/>
  <c r="BF109" i="3"/>
  <c r="T109" i="3"/>
  <c r="R109" i="3"/>
  <c r="P109" i="3"/>
  <c r="BK109" i="3"/>
  <c r="J109" i="3"/>
  <c r="BE109" i="3"/>
  <c r="BI106" i="3"/>
  <c r="BH106" i="3"/>
  <c r="BG106" i="3"/>
  <c r="BF106" i="3"/>
  <c r="T106" i="3"/>
  <c r="R106" i="3"/>
  <c r="P106" i="3"/>
  <c r="BK106" i="3"/>
  <c r="J106" i="3"/>
  <c r="BE106" i="3"/>
  <c r="BI103" i="3"/>
  <c r="BH103" i="3"/>
  <c r="BG103" i="3"/>
  <c r="BF103" i="3"/>
  <c r="T103" i="3"/>
  <c r="R103" i="3"/>
  <c r="P103" i="3"/>
  <c r="BK103" i="3"/>
  <c r="J103" i="3"/>
  <c r="BE103" i="3"/>
  <c r="BI100" i="3"/>
  <c r="BH100" i="3"/>
  <c r="BG100" i="3"/>
  <c r="BF100" i="3"/>
  <c r="T100" i="3"/>
  <c r="R100" i="3"/>
  <c r="P100" i="3"/>
  <c r="BK100" i="3"/>
  <c r="J100" i="3"/>
  <c r="BE100" i="3"/>
  <c r="BI97" i="3"/>
  <c r="BH97" i="3"/>
  <c r="BG97" i="3"/>
  <c r="BF97" i="3"/>
  <c r="T97" i="3"/>
  <c r="R97" i="3"/>
  <c r="P97" i="3"/>
  <c r="BK97" i="3"/>
  <c r="J97" i="3"/>
  <c r="BE97" i="3"/>
  <c r="BI94" i="3"/>
  <c r="BH94" i="3"/>
  <c r="BG94" i="3"/>
  <c r="BF94" i="3"/>
  <c r="T94" i="3"/>
  <c r="R94" i="3"/>
  <c r="P94" i="3"/>
  <c r="BK94" i="3"/>
  <c r="J94" i="3"/>
  <c r="BE94" i="3"/>
  <c r="BI91" i="3"/>
  <c r="BH91" i="3"/>
  <c r="BG91" i="3"/>
  <c r="BF91" i="3"/>
  <c r="J31" i="3" s="1"/>
  <c r="AW53" i="1" s="1"/>
  <c r="T91" i="3"/>
  <c r="R91" i="3"/>
  <c r="P91" i="3"/>
  <c r="BK91" i="3"/>
  <c r="J91" i="3"/>
  <c r="BE91" i="3"/>
  <c r="BI86" i="3"/>
  <c r="F34" i="3" s="1"/>
  <c r="BD53" i="1" s="1"/>
  <c r="BH86" i="3"/>
  <c r="BG86" i="3"/>
  <c r="BF86" i="3"/>
  <c r="T86" i="3"/>
  <c r="R86" i="3"/>
  <c r="R82" i="3" s="1"/>
  <c r="P86" i="3"/>
  <c r="BK86" i="3"/>
  <c r="J86" i="3"/>
  <c r="BE86" i="3"/>
  <c r="J30" i="3" s="1"/>
  <c r="AV53" i="1" s="1"/>
  <c r="AT53" i="1" s="1"/>
  <c r="BI83" i="3"/>
  <c r="BH83" i="3"/>
  <c r="BG83" i="3"/>
  <c r="F32" i="3"/>
  <c r="BB53" i="1" s="1"/>
  <c r="BF83" i="3"/>
  <c r="T83" i="3"/>
  <c r="T82" i="3"/>
  <c r="T81" i="3" s="1"/>
  <c r="T80" i="3" s="1"/>
  <c r="R83" i="3"/>
  <c r="P83" i="3"/>
  <c r="P82" i="3"/>
  <c r="P81" i="3" s="1"/>
  <c r="P80" i="3" s="1"/>
  <c r="AU53" i="1" s="1"/>
  <c r="BK83" i="3"/>
  <c r="J83" i="3"/>
  <c r="BE83" i="3"/>
  <c r="J76" i="3"/>
  <c r="F76" i="3"/>
  <c r="F74" i="3"/>
  <c r="E72" i="3"/>
  <c r="J51" i="3"/>
  <c r="F51" i="3"/>
  <c r="F49" i="3"/>
  <c r="E47" i="3"/>
  <c r="J18" i="3"/>
  <c r="E18" i="3"/>
  <c r="J17" i="3"/>
  <c r="J12" i="3"/>
  <c r="E7" i="3"/>
  <c r="E45" i="3" s="1"/>
  <c r="E70" i="3"/>
  <c r="AY52" i="1"/>
  <c r="AX52" i="1"/>
  <c r="BI113" i="2"/>
  <c r="BH113" i="2"/>
  <c r="BG113" i="2"/>
  <c r="BF113" i="2"/>
  <c r="T113" i="2"/>
  <c r="R113" i="2"/>
  <c r="P113" i="2"/>
  <c r="BK113" i="2"/>
  <c r="J113" i="2"/>
  <c r="BE113" i="2" s="1"/>
  <c r="BI111" i="2"/>
  <c r="BH111" i="2"/>
  <c r="BG111" i="2"/>
  <c r="BF111" i="2"/>
  <c r="T111" i="2"/>
  <c r="R111" i="2"/>
  <c r="P111" i="2"/>
  <c r="P106" i="2" s="1"/>
  <c r="BK111" i="2"/>
  <c r="J111" i="2"/>
  <c r="BE111" i="2"/>
  <c r="BI109" i="2"/>
  <c r="BH109" i="2"/>
  <c r="BG109" i="2"/>
  <c r="BF109" i="2"/>
  <c r="T109" i="2"/>
  <c r="T106" i="2" s="1"/>
  <c r="R109" i="2"/>
  <c r="P109" i="2"/>
  <c r="BK109" i="2"/>
  <c r="J109" i="2"/>
  <c r="BE109" i="2" s="1"/>
  <c r="BI107" i="2"/>
  <c r="BH107" i="2"/>
  <c r="BG107" i="2"/>
  <c r="BF107" i="2"/>
  <c r="T107" i="2"/>
  <c r="R107" i="2"/>
  <c r="R106" i="2" s="1"/>
  <c r="P107" i="2"/>
  <c r="BK107" i="2"/>
  <c r="J107" i="2"/>
  <c r="BE107" i="2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BG102" i="2"/>
  <c r="BF102" i="2"/>
  <c r="T102" i="2"/>
  <c r="T99" i="2" s="1"/>
  <c r="R102" i="2"/>
  <c r="P102" i="2"/>
  <c r="BK102" i="2"/>
  <c r="J102" i="2"/>
  <c r="BE102" i="2" s="1"/>
  <c r="BI100" i="2"/>
  <c r="BH100" i="2"/>
  <c r="BG100" i="2"/>
  <c r="BF100" i="2"/>
  <c r="T100" i="2"/>
  <c r="R100" i="2"/>
  <c r="R99" i="2" s="1"/>
  <c r="P100" i="2"/>
  <c r="P99" i="2"/>
  <c r="BK100" i="2"/>
  <c r="J100" i="2"/>
  <c r="BE100" i="2"/>
  <c r="BI97" i="2"/>
  <c r="BH97" i="2"/>
  <c r="BG97" i="2"/>
  <c r="BF97" i="2"/>
  <c r="T97" i="2"/>
  <c r="R97" i="2"/>
  <c r="P97" i="2"/>
  <c r="BK97" i="2"/>
  <c r="J97" i="2"/>
  <c r="BE97" i="2"/>
  <c r="BI95" i="2"/>
  <c r="BH95" i="2"/>
  <c r="BG95" i="2"/>
  <c r="BF95" i="2"/>
  <c r="T95" i="2"/>
  <c r="R95" i="2"/>
  <c r="P95" i="2"/>
  <c r="BK95" i="2"/>
  <c r="J95" i="2"/>
  <c r="BE95" i="2" s="1"/>
  <c r="BI93" i="2"/>
  <c r="BH93" i="2"/>
  <c r="BG93" i="2"/>
  <c r="BF93" i="2"/>
  <c r="T93" i="2"/>
  <c r="R93" i="2"/>
  <c r="P93" i="2"/>
  <c r="BK93" i="2"/>
  <c r="J93" i="2"/>
  <c r="BE93" i="2"/>
  <c r="BI91" i="2"/>
  <c r="BH91" i="2"/>
  <c r="BG91" i="2"/>
  <c r="BF91" i="2"/>
  <c r="F31" i="2" s="1"/>
  <c r="BA52" i="1" s="1"/>
  <c r="T91" i="2"/>
  <c r="R91" i="2"/>
  <c r="P91" i="2"/>
  <c r="BK91" i="2"/>
  <c r="J91" i="2"/>
  <c r="BE91" i="2" s="1"/>
  <c r="BI89" i="2"/>
  <c r="BH89" i="2"/>
  <c r="BG89" i="2"/>
  <c r="F32" i="2" s="1"/>
  <c r="BB52" i="1" s="1"/>
  <c r="BF89" i="2"/>
  <c r="T89" i="2"/>
  <c r="R89" i="2"/>
  <c r="P89" i="2"/>
  <c r="P82" i="2" s="1"/>
  <c r="BK89" i="2"/>
  <c r="J89" i="2"/>
  <c r="BE89" i="2"/>
  <c r="BI87" i="2"/>
  <c r="BH87" i="2"/>
  <c r="BG87" i="2"/>
  <c r="BF87" i="2"/>
  <c r="T87" i="2"/>
  <c r="T82" i="2" s="1"/>
  <c r="R87" i="2"/>
  <c r="P87" i="2"/>
  <c r="BK87" i="2"/>
  <c r="BK82" i="2" s="1"/>
  <c r="J87" i="2"/>
  <c r="BE87" i="2" s="1"/>
  <c r="BI85" i="2"/>
  <c r="BH85" i="2"/>
  <c r="BG85" i="2"/>
  <c r="BF85" i="2"/>
  <c r="T85" i="2"/>
  <c r="R85" i="2"/>
  <c r="P85" i="2"/>
  <c r="BK85" i="2"/>
  <c r="J85" i="2"/>
  <c r="BE85" i="2"/>
  <c r="J30" i="2" s="1"/>
  <c r="AV52" i="1" s="1"/>
  <c r="BI83" i="2"/>
  <c r="BH83" i="2"/>
  <c r="F33" i="2" s="1"/>
  <c r="BC52" i="1" s="1"/>
  <c r="BG83" i="2"/>
  <c r="BF83" i="2"/>
  <c r="T83" i="2"/>
  <c r="R83" i="2"/>
  <c r="R82" i="2"/>
  <c r="R81" i="2" s="1"/>
  <c r="R80" i="2" s="1"/>
  <c r="P83" i="2"/>
  <c r="BK83" i="2"/>
  <c r="J83" i="2"/>
  <c r="BE83" i="2"/>
  <c r="F30" i="2" s="1"/>
  <c r="AZ52" i="1" s="1"/>
  <c r="J76" i="2"/>
  <c r="F76" i="2"/>
  <c r="F74" i="2"/>
  <c r="E72" i="2"/>
  <c r="J51" i="2"/>
  <c r="F51" i="2"/>
  <c r="F49" i="2"/>
  <c r="E47" i="2"/>
  <c r="J18" i="2"/>
  <c r="E18" i="2"/>
  <c r="F52" i="2" s="1"/>
  <c r="F77" i="2"/>
  <c r="J17" i="2"/>
  <c r="J12" i="2"/>
  <c r="J49" i="2" s="1"/>
  <c r="J74" i="2"/>
  <c r="E7" i="2"/>
  <c r="E70" i="2"/>
  <c r="E45" i="2"/>
  <c r="AS71" i="1"/>
  <c r="AS61" i="1" s="1"/>
  <c r="AS51" i="1" s="1"/>
  <c r="BD68" i="1"/>
  <c r="BC68" i="1"/>
  <c r="AY68" i="1"/>
  <c r="AS68" i="1"/>
  <c r="BC62" i="1"/>
  <c r="AY62" i="1"/>
  <c r="AS62" i="1"/>
  <c r="AT73" i="1"/>
  <c r="AT72" i="1"/>
  <c r="AT67" i="1"/>
  <c r="AT66" i="1"/>
  <c r="L47" i="1"/>
  <c r="AM46" i="1"/>
  <c r="L46" i="1"/>
  <c r="AM44" i="1"/>
  <c r="L44" i="1"/>
  <c r="L42" i="1"/>
  <c r="L41" i="1"/>
  <c r="R81" i="3" l="1"/>
  <c r="R80" i="3" s="1"/>
  <c r="R86" i="9"/>
  <c r="R85" i="9" s="1"/>
  <c r="J82" i="2"/>
  <c r="J58" i="2" s="1"/>
  <c r="T81" i="2"/>
  <c r="T80" i="2" s="1"/>
  <c r="P81" i="2"/>
  <c r="P80" i="2" s="1"/>
  <c r="AU52" i="1" s="1"/>
  <c r="T87" i="4"/>
  <c r="R90" i="7"/>
  <c r="R89" i="7" s="1"/>
  <c r="BK246" i="8"/>
  <c r="J246" i="8" s="1"/>
  <c r="J64" i="8" s="1"/>
  <c r="J247" i="8"/>
  <c r="J65" i="8" s="1"/>
  <c r="J133" i="11"/>
  <c r="J68" i="11" s="1"/>
  <c r="BK98" i="11"/>
  <c r="BK106" i="2"/>
  <c r="J106" i="2" s="1"/>
  <c r="J60" i="2" s="1"/>
  <c r="F52" i="3"/>
  <c r="F77" i="3"/>
  <c r="J31" i="2"/>
  <c r="AW52" i="1" s="1"/>
  <c r="AT52" i="1" s="1"/>
  <c r="BK99" i="2"/>
  <c r="J99" i="2" s="1"/>
  <c r="J59" i="2" s="1"/>
  <c r="F30" i="3"/>
  <c r="AZ53" i="1" s="1"/>
  <c r="BK82" i="3"/>
  <c r="F31" i="3"/>
  <c r="BA53" i="1" s="1"/>
  <c r="J30" i="4"/>
  <c r="AV54" i="1" s="1"/>
  <c r="AT54" i="1" s="1"/>
  <c r="F30" i="4"/>
  <c r="AZ54" i="1" s="1"/>
  <c r="T515" i="4"/>
  <c r="T514" i="4" s="1"/>
  <c r="P515" i="4"/>
  <c r="P514" i="4" s="1"/>
  <c r="F30" i="5"/>
  <c r="AZ55" i="1" s="1"/>
  <c r="F31" i="5"/>
  <c r="BA55" i="1" s="1"/>
  <c r="J31" i="5"/>
  <c r="AW55" i="1" s="1"/>
  <c r="AT55" i="1" s="1"/>
  <c r="BK83" i="5"/>
  <c r="R83" i="5"/>
  <c r="R82" i="5" s="1"/>
  <c r="F33" i="5"/>
  <c r="BC55" i="1" s="1"/>
  <c r="J49" i="7"/>
  <c r="J83" i="7"/>
  <c r="F30" i="8"/>
  <c r="AZ58" i="1" s="1"/>
  <c r="BK87" i="8"/>
  <c r="J88" i="8"/>
  <c r="J58" i="8" s="1"/>
  <c r="T153" i="8"/>
  <c r="P153" i="8"/>
  <c r="F33" i="9"/>
  <c r="BC59" i="1" s="1"/>
  <c r="J92" i="13"/>
  <c r="J65" i="13" s="1"/>
  <c r="BK91" i="13"/>
  <c r="J91" i="13" s="1"/>
  <c r="J49" i="3"/>
  <c r="J74" i="3"/>
  <c r="BK80" i="26"/>
  <c r="J81" i="26"/>
  <c r="J58" i="26" s="1"/>
  <c r="F34" i="2"/>
  <c r="BD52" i="1" s="1"/>
  <c r="F34" i="4"/>
  <c r="BD54" i="1" s="1"/>
  <c r="P89" i="4"/>
  <c r="F32" i="4"/>
  <c r="BB54" i="1" s="1"/>
  <c r="P322" i="4"/>
  <c r="P480" i="4"/>
  <c r="F52" i="7"/>
  <c r="F86" i="7"/>
  <c r="F30" i="7"/>
  <c r="AZ57" i="1" s="1"/>
  <c r="J91" i="7"/>
  <c r="J58" i="7" s="1"/>
  <c r="BK90" i="7"/>
  <c r="F31" i="7"/>
  <c r="BA57" i="1" s="1"/>
  <c r="J30" i="8"/>
  <c r="AV58" i="1" s="1"/>
  <c r="AT58" i="1" s="1"/>
  <c r="T88" i="8"/>
  <c r="T87" i="8" s="1"/>
  <c r="T86" i="8" s="1"/>
  <c r="T177" i="8"/>
  <c r="T223" i="8"/>
  <c r="P86" i="9"/>
  <c r="P85" i="9" s="1"/>
  <c r="AU59" i="1" s="1"/>
  <c r="T86" i="9"/>
  <c r="T85" i="9" s="1"/>
  <c r="J31" i="9"/>
  <c r="AW59" i="1" s="1"/>
  <c r="AT59" i="1" s="1"/>
  <c r="F36" i="11"/>
  <c r="BB63" i="1" s="1"/>
  <c r="F52" i="9"/>
  <c r="F82" i="9"/>
  <c r="J87" i="9"/>
  <c r="J58" i="9" s="1"/>
  <c r="BK86" i="9"/>
  <c r="F33" i="3"/>
  <c r="BC53" i="1" s="1"/>
  <c r="BK88" i="4"/>
  <c r="J89" i="4"/>
  <c r="J58" i="4" s="1"/>
  <c r="BK79" i="6"/>
  <c r="J80" i="6"/>
  <c r="J58" i="6" s="1"/>
  <c r="P90" i="7"/>
  <c r="P89" i="7" s="1"/>
  <c r="AU57" i="1" s="1"/>
  <c r="T90" i="7"/>
  <c r="T89" i="7" s="1"/>
  <c r="J31" i="7"/>
  <c r="AW57" i="1" s="1"/>
  <c r="AT57" i="1" s="1"/>
  <c r="J435" i="7"/>
  <c r="J68" i="7" s="1"/>
  <c r="BK434" i="7"/>
  <c r="J434" i="7" s="1"/>
  <c r="J67" i="7" s="1"/>
  <c r="F34" i="8"/>
  <c r="BD58" i="1" s="1"/>
  <c r="P88" i="8"/>
  <c r="F32" i="8"/>
  <c r="BB58" i="1" s="1"/>
  <c r="P177" i="8"/>
  <c r="T206" i="8"/>
  <c r="P206" i="8"/>
  <c r="P223" i="8"/>
  <c r="P247" i="8"/>
  <c r="P246" i="8" s="1"/>
  <c r="T247" i="8"/>
  <c r="T246" i="8" s="1"/>
  <c r="J49" i="9"/>
  <c r="J79" i="9"/>
  <c r="BK82" i="10"/>
  <c r="J83" i="10"/>
  <c r="J58" i="10" s="1"/>
  <c r="F31" i="10"/>
  <c r="BA60" i="1" s="1"/>
  <c r="J31" i="10"/>
  <c r="AW60" i="1" s="1"/>
  <c r="AT60" i="1" s="1"/>
  <c r="F34" i="11"/>
  <c r="AZ63" i="1" s="1"/>
  <c r="J34" i="11"/>
  <c r="AV63" i="1" s="1"/>
  <c r="AT63" i="1" s="1"/>
  <c r="R98" i="11"/>
  <c r="R97" i="11" s="1"/>
  <c r="T134" i="11"/>
  <c r="P164" i="11"/>
  <c r="F36" i="12"/>
  <c r="BB64" i="1" s="1"/>
  <c r="F34" i="16"/>
  <c r="AZ69" i="1" s="1"/>
  <c r="F36" i="16"/>
  <c r="BB69" i="1" s="1"/>
  <c r="BB68" i="1" s="1"/>
  <c r="AX68" i="1" s="1"/>
  <c r="R82" i="10"/>
  <c r="R81" i="10" s="1"/>
  <c r="E49" i="11"/>
  <c r="E83" i="11"/>
  <c r="R133" i="11"/>
  <c r="F34" i="12"/>
  <c r="AZ64" i="1" s="1"/>
  <c r="J34" i="12"/>
  <c r="AV64" i="1" s="1"/>
  <c r="AT64" i="1" s="1"/>
  <c r="BK91" i="21"/>
  <c r="J91" i="21" s="1"/>
  <c r="J92" i="21"/>
  <c r="J65" i="21" s="1"/>
  <c r="P82" i="10"/>
  <c r="P81" i="10" s="1"/>
  <c r="AU60" i="1" s="1"/>
  <c r="P99" i="11"/>
  <c r="P144" i="11"/>
  <c r="P133" i="11" s="1"/>
  <c r="T153" i="11"/>
  <c r="F35" i="17"/>
  <c r="BA70" i="1" s="1"/>
  <c r="BA68" i="1" s="1"/>
  <c r="AW68" i="1" s="1"/>
  <c r="J35" i="17"/>
  <c r="AW70" i="1" s="1"/>
  <c r="AT70" i="1" s="1"/>
  <c r="J35" i="12"/>
  <c r="AW64" i="1" s="1"/>
  <c r="BK133" i="12"/>
  <c r="J133" i="12" s="1"/>
  <c r="J68" i="12" s="1"/>
  <c r="J134" i="12"/>
  <c r="J69" i="12" s="1"/>
  <c r="F35" i="13"/>
  <c r="BA65" i="1" s="1"/>
  <c r="BA62" i="1" s="1"/>
  <c r="J35" i="13"/>
  <c r="AW65" i="1" s="1"/>
  <c r="J57" i="15"/>
  <c r="J84" i="15"/>
  <c r="J57" i="19"/>
  <c r="J87" i="19"/>
  <c r="BK128" i="19"/>
  <c r="J128" i="19" s="1"/>
  <c r="J67" i="19" s="1"/>
  <c r="F94" i="12"/>
  <c r="F38" i="12"/>
  <c r="BD64" i="1" s="1"/>
  <c r="BD62" i="1" s="1"/>
  <c r="P134" i="12"/>
  <c r="T134" i="12"/>
  <c r="T133" i="12" s="1"/>
  <c r="T98" i="12" s="1"/>
  <c r="T97" i="12" s="1"/>
  <c r="P148" i="12"/>
  <c r="J34" i="13"/>
  <c r="AV65" i="1" s="1"/>
  <c r="AT65" i="1" s="1"/>
  <c r="F60" i="15"/>
  <c r="F87" i="15"/>
  <c r="J92" i="15"/>
  <c r="J66" i="15" s="1"/>
  <c r="BK91" i="15"/>
  <c r="J96" i="16"/>
  <c r="J67" i="16" s="1"/>
  <c r="BK95" i="16"/>
  <c r="T96" i="16"/>
  <c r="T95" i="16" s="1"/>
  <c r="T94" i="16" s="1"/>
  <c r="T93" i="16" s="1"/>
  <c r="T101" i="16"/>
  <c r="T110" i="16"/>
  <c r="P110" i="16"/>
  <c r="F34" i="17"/>
  <c r="AZ70" i="1" s="1"/>
  <c r="J92" i="17"/>
  <c r="J65" i="17" s="1"/>
  <c r="BK91" i="17"/>
  <c r="J91" i="17" s="1"/>
  <c r="F38" i="18"/>
  <c r="BD72" i="1" s="1"/>
  <c r="BD71" i="1" s="1"/>
  <c r="P95" i="18"/>
  <c r="P94" i="18" s="1"/>
  <c r="P93" i="18" s="1"/>
  <c r="AU72" i="1" s="1"/>
  <c r="AU71" i="1" s="1"/>
  <c r="F36" i="18"/>
  <c r="BB72" i="1" s="1"/>
  <c r="T128" i="18"/>
  <c r="T94" i="18" s="1"/>
  <c r="T93" i="18" s="1"/>
  <c r="F60" i="19"/>
  <c r="F90" i="19"/>
  <c r="F34" i="19"/>
  <c r="AZ73" i="1" s="1"/>
  <c r="BK95" i="19"/>
  <c r="F35" i="19"/>
  <c r="BA73" i="1" s="1"/>
  <c r="BA71" i="1" s="1"/>
  <c r="AW71" i="1" s="1"/>
  <c r="BK98" i="12"/>
  <c r="J99" i="12"/>
  <c r="J66" i="12" s="1"/>
  <c r="BK91" i="14"/>
  <c r="J92" i="14"/>
  <c r="J66" i="14" s="1"/>
  <c r="J34" i="16"/>
  <c r="AV69" i="1" s="1"/>
  <c r="AT69" i="1" s="1"/>
  <c r="P101" i="16"/>
  <c r="F34" i="18"/>
  <c r="AZ72" i="1" s="1"/>
  <c r="BK94" i="18"/>
  <c r="J95" i="18"/>
  <c r="J66" i="18" s="1"/>
  <c r="P94" i="19"/>
  <c r="P93" i="19" s="1"/>
  <c r="AU73" i="1" s="1"/>
  <c r="T94" i="19"/>
  <c r="T93" i="19" s="1"/>
  <c r="BK88" i="22"/>
  <c r="J88" i="22" s="1"/>
  <c r="J59" i="22" s="1"/>
  <c r="J89" i="22"/>
  <c r="J60" i="22" s="1"/>
  <c r="E45" i="23"/>
  <c r="E76" i="23"/>
  <c r="E77" i="20"/>
  <c r="E49" i="20"/>
  <c r="F36" i="20"/>
  <c r="BB74" i="1" s="1"/>
  <c r="BK96" i="20"/>
  <c r="J96" i="20" s="1"/>
  <c r="J67" i="20" s="1"/>
  <c r="F37" i="20"/>
  <c r="BC74" i="1" s="1"/>
  <c r="BC71" i="1" s="1"/>
  <c r="E49" i="21"/>
  <c r="E77" i="21"/>
  <c r="F31" i="22"/>
  <c r="BA76" i="1" s="1"/>
  <c r="J31" i="22"/>
  <c r="AW76" i="1" s="1"/>
  <c r="R89" i="22"/>
  <c r="R88" i="22" s="1"/>
  <c r="R82" i="22" s="1"/>
  <c r="BK113" i="22"/>
  <c r="J113" i="22" s="1"/>
  <c r="J61" i="22" s="1"/>
  <c r="BK163" i="22"/>
  <c r="J163" i="22" s="1"/>
  <c r="J62" i="22" s="1"/>
  <c r="R85" i="25"/>
  <c r="R84" i="25" s="1"/>
  <c r="F33" i="25"/>
  <c r="BC79" i="1" s="1"/>
  <c r="R129" i="19"/>
  <c r="R128" i="19" s="1"/>
  <c r="R94" i="19" s="1"/>
  <c r="R93" i="19" s="1"/>
  <c r="J34" i="20"/>
  <c r="AV74" i="1" s="1"/>
  <c r="AT74" i="1" s="1"/>
  <c r="J92" i="20"/>
  <c r="J65" i="20" s="1"/>
  <c r="BK91" i="20"/>
  <c r="J91" i="20" s="1"/>
  <c r="F34" i="21"/>
  <c r="AZ75" i="1" s="1"/>
  <c r="J34" i="21"/>
  <c r="AV75" i="1" s="1"/>
  <c r="AT75" i="1" s="1"/>
  <c r="P88" i="22"/>
  <c r="P82" i="22" s="1"/>
  <c r="AU76" i="1" s="1"/>
  <c r="F33" i="22"/>
  <c r="BC76" i="1" s="1"/>
  <c r="J49" i="25"/>
  <c r="J78" i="25"/>
  <c r="F35" i="20"/>
  <c r="BA74" i="1" s="1"/>
  <c r="J30" i="22"/>
  <c r="AV76" i="1" s="1"/>
  <c r="R113" i="22"/>
  <c r="F30" i="23"/>
  <c r="AZ77" i="1" s="1"/>
  <c r="J30" i="23"/>
  <c r="AV77" i="1" s="1"/>
  <c r="J30" i="25"/>
  <c r="AV79" i="1" s="1"/>
  <c r="J30" i="26"/>
  <c r="AV80" i="1" s="1"/>
  <c r="AT80" i="1" s="1"/>
  <c r="F31" i="23"/>
  <c r="BA77" i="1" s="1"/>
  <c r="J31" i="23"/>
  <c r="AW77" i="1" s="1"/>
  <c r="J30" i="24"/>
  <c r="AV78" i="1" s="1"/>
  <c r="AT78" i="1" s="1"/>
  <c r="P81" i="26"/>
  <c r="P80" i="26" s="1"/>
  <c r="P79" i="26" s="1"/>
  <c r="AU80" i="1" s="1"/>
  <c r="T81" i="26"/>
  <c r="T80" i="26" s="1"/>
  <c r="T79" i="26" s="1"/>
  <c r="J57" i="21"/>
  <c r="F60" i="21"/>
  <c r="E45" i="22"/>
  <c r="BK82" i="22"/>
  <c r="J82" i="22" s="1"/>
  <c r="J49" i="23"/>
  <c r="F52" i="23"/>
  <c r="J87" i="23"/>
  <c r="J57" i="23" s="1"/>
  <c r="BK268" i="23"/>
  <c r="R268" i="23"/>
  <c r="R267" i="23" s="1"/>
  <c r="F30" i="24"/>
  <c r="AZ78" i="1" s="1"/>
  <c r="BK81" i="24"/>
  <c r="J82" i="24"/>
  <c r="J58" i="24" s="1"/>
  <c r="P93" i="24"/>
  <c r="P81" i="24" s="1"/>
  <c r="P80" i="24" s="1"/>
  <c r="AU78" i="1" s="1"/>
  <c r="J86" i="25"/>
  <c r="J58" i="25" s="1"/>
  <c r="BK85" i="25"/>
  <c r="J31" i="25"/>
  <c r="AW79" i="1" s="1"/>
  <c r="J151" i="25"/>
  <c r="J64" i="25" s="1"/>
  <c r="BK150" i="25"/>
  <c r="J150" i="25" s="1"/>
  <c r="J63" i="25" s="1"/>
  <c r="J88" i="23"/>
  <c r="J58" i="23" s="1"/>
  <c r="J97" i="23"/>
  <c r="J61" i="23" s="1"/>
  <c r="R96" i="23"/>
  <c r="R86" i="23" s="1"/>
  <c r="F52" i="25"/>
  <c r="F81" i="25"/>
  <c r="F30" i="25"/>
  <c r="AZ79" i="1" s="1"/>
  <c r="P85" i="25"/>
  <c r="P84" i="25" s="1"/>
  <c r="AU79" i="1" s="1"/>
  <c r="T85" i="25"/>
  <c r="T84" i="25" s="1"/>
  <c r="F34" i="26"/>
  <c r="BD80" i="1" s="1"/>
  <c r="F32" i="26"/>
  <c r="BB80" i="1" s="1"/>
  <c r="F31" i="25"/>
  <c r="BA79" i="1" s="1"/>
  <c r="F30" i="26"/>
  <c r="AZ80" i="1" s="1"/>
  <c r="AY71" i="1" l="1"/>
  <c r="BC61" i="1"/>
  <c r="AY61" i="1" s="1"/>
  <c r="BC51" i="1"/>
  <c r="AT79" i="1"/>
  <c r="AT76" i="1"/>
  <c r="AZ71" i="1"/>
  <c r="AV71" i="1" s="1"/>
  <c r="AT71" i="1" s="1"/>
  <c r="J91" i="14"/>
  <c r="J65" i="14" s="1"/>
  <c r="BK90" i="14"/>
  <c r="J90" i="14" s="1"/>
  <c r="J95" i="19"/>
  <c r="J66" i="19" s="1"/>
  <c r="BK94" i="19"/>
  <c r="J31" i="17"/>
  <c r="J64" i="17"/>
  <c r="P133" i="12"/>
  <c r="P98" i="12" s="1"/>
  <c r="P97" i="12" s="1"/>
  <c r="AU64" i="1" s="1"/>
  <c r="AZ62" i="1"/>
  <c r="J82" i="10"/>
  <c r="J57" i="10" s="1"/>
  <c r="BK81" i="10"/>
  <c r="J81" i="10" s="1"/>
  <c r="J88" i="4"/>
  <c r="J57" i="4" s="1"/>
  <c r="BK87" i="4"/>
  <c r="J87" i="4" s="1"/>
  <c r="J83" i="5"/>
  <c r="J57" i="5" s="1"/>
  <c r="BK82" i="5"/>
  <c r="J82" i="5" s="1"/>
  <c r="BK84" i="25"/>
  <c r="J84" i="25" s="1"/>
  <c r="J85" i="25"/>
  <c r="J57" i="25" s="1"/>
  <c r="P98" i="11"/>
  <c r="P97" i="11" s="1"/>
  <c r="AU63" i="1" s="1"/>
  <c r="AU62" i="1" s="1"/>
  <c r="AU61" i="1" s="1"/>
  <c r="J268" i="23"/>
  <c r="J66" i="23" s="1"/>
  <c r="BK267" i="23"/>
  <c r="J27" i="22"/>
  <c r="J56" i="22"/>
  <c r="AT77" i="1"/>
  <c r="P95" i="16"/>
  <c r="P94" i="16" s="1"/>
  <c r="P93" i="16" s="1"/>
  <c r="AU69" i="1" s="1"/>
  <c r="AU68" i="1" s="1"/>
  <c r="BB71" i="1"/>
  <c r="AX71" i="1" s="1"/>
  <c r="BK90" i="15"/>
  <c r="J90" i="15" s="1"/>
  <c r="J91" i="15"/>
  <c r="J65" i="15" s="1"/>
  <c r="BD61" i="1"/>
  <c r="AW62" i="1"/>
  <c r="BA61" i="1"/>
  <c r="AW61" i="1" s="1"/>
  <c r="J31" i="21"/>
  <c r="J64" i="21"/>
  <c r="AZ68" i="1"/>
  <c r="AV68" i="1" s="1"/>
  <c r="AT68" i="1" s="1"/>
  <c r="T133" i="11"/>
  <c r="T98" i="11" s="1"/>
  <c r="T97" i="11" s="1"/>
  <c r="BK89" i="7"/>
  <c r="J89" i="7" s="1"/>
  <c r="J90" i="7"/>
  <c r="J57" i="7" s="1"/>
  <c r="P88" i="4"/>
  <c r="P87" i="4" s="1"/>
  <c r="AU54" i="1" s="1"/>
  <c r="AU51" i="1" s="1"/>
  <c r="J80" i="26"/>
  <c r="J57" i="26" s="1"/>
  <c r="BK79" i="26"/>
  <c r="J79" i="26" s="1"/>
  <c r="J82" i="3"/>
  <c r="J58" i="3" s="1"/>
  <c r="BK81" i="3"/>
  <c r="BK97" i="11"/>
  <c r="J97" i="11" s="1"/>
  <c r="J98" i="11"/>
  <c r="J65" i="11" s="1"/>
  <c r="BK81" i="2"/>
  <c r="J81" i="24"/>
  <c r="J57" i="24" s="1"/>
  <c r="BK80" i="24"/>
  <c r="J80" i="24" s="1"/>
  <c r="P87" i="8"/>
  <c r="P86" i="8" s="1"/>
  <c r="AU58" i="1" s="1"/>
  <c r="J79" i="6"/>
  <c r="J57" i="6" s="1"/>
  <c r="BK78" i="6"/>
  <c r="J78" i="6" s="1"/>
  <c r="BK85" i="9"/>
  <c r="J85" i="9" s="1"/>
  <c r="J86" i="9"/>
  <c r="J57" i="9" s="1"/>
  <c r="BB62" i="1"/>
  <c r="J87" i="8"/>
  <c r="J57" i="8" s="1"/>
  <c r="BK86" i="8"/>
  <c r="J86" i="8" s="1"/>
  <c r="J31" i="20"/>
  <c r="J64" i="20"/>
  <c r="J98" i="12"/>
  <c r="J65" i="12" s="1"/>
  <c r="BK97" i="12"/>
  <c r="J97" i="12" s="1"/>
  <c r="J94" i="18"/>
  <c r="J65" i="18" s="1"/>
  <c r="BK93" i="18"/>
  <c r="J93" i="18" s="1"/>
  <c r="BK94" i="16"/>
  <c r="J95" i="16"/>
  <c r="J66" i="16" s="1"/>
  <c r="BD51" i="1"/>
  <c r="W30" i="1" s="1"/>
  <c r="J31" i="13"/>
  <c r="J64" i="13"/>
  <c r="J64" i="12" l="1"/>
  <c r="J31" i="12"/>
  <c r="AG75" i="1"/>
  <c r="AN75" i="1" s="1"/>
  <c r="J40" i="21"/>
  <c r="AY51" i="1"/>
  <c r="W29" i="1"/>
  <c r="J94" i="16"/>
  <c r="J65" i="16" s="1"/>
  <c r="BK93" i="16"/>
  <c r="J93" i="16" s="1"/>
  <c r="J56" i="6"/>
  <c r="J27" i="6"/>
  <c r="J64" i="15"/>
  <c r="J31" i="15"/>
  <c r="AG65" i="1"/>
  <c r="AN65" i="1" s="1"/>
  <c r="J40" i="13"/>
  <c r="J64" i="18"/>
  <c r="J31" i="18"/>
  <c r="BB61" i="1"/>
  <c r="AX62" i="1"/>
  <c r="AG74" i="1"/>
  <c r="AN74" i="1" s="1"/>
  <c r="J40" i="20"/>
  <c r="J267" i="23"/>
  <c r="J65" i="23" s="1"/>
  <c r="BK86" i="23"/>
  <c r="J86" i="23" s="1"/>
  <c r="J56" i="25"/>
  <c r="J27" i="25"/>
  <c r="J56" i="8"/>
  <c r="J27" i="8"/>
  <c r="J56" i="24"/>
  <c r="J27" i="24"/>
  <c r="J56" i="26"/>
  <c r="J27" i="26"/>
  <c r="J56" i="10"/>
  <c r="J27" i="10"/>
  <c r="J64" i="14"/>
  <c r="J31" i="14"/>
  <c r="J31" i="11"/>
  <c r="J64" i="11"/>
  <c r="AG70" i="1"/>
  <c r="AN70" i="1" s="1"/>
  <c r="J40" i="17"/>
  <c r="J56" i="9"/>
  <c r="J27" i="9"/>
  <c r="J56" i="7"/>
  <c r="J27" i="7"/>
  <c r="J27" i="5"/>
  <c r="J56" i="5"/>
  <c r="BK80" i="2"/>
  <c r="J80" i="2" s="1"/>
  <c r="J81" i="2"/>
  <c r="J57" i="2" s="1"/>
  <c r="BK80" i="3"/>
  <c r="J80" i="3" s="1"/>
  <c r="J81" i="3"/>
  <c r="J57" i="3" s="1"/>
  <c r="AG76" i="1"/>
  <c r="AN76" i="1" s="1"/>
  <c r="J36" i="22"/>
  <c r="J56" i="4"/>
  <c r="J27" i="4"/>
  <c r="AZ61" i="1"/>
  <c r="AV62" i="1"/>
  <c r="AT62" i="1" s="1"/>
  <c r="BK93" i="19"/>
  <c r="J93" i="19" s="1"/>
  <c r="J94" i="19"/>
  <c r="J65" i="19" s="1"/>
  <c r="BA51" i="1"/>
  <c r="J64" i="19" l="1"/>
  <c r="J31" i="19"/>
  <c r="AG55" i="1"/>
  <c r="AN55" i="1" s="1"/>
  <c r="J36" i="5"/>
  <c r="AG63" i="1"/>
  <c r="J40" i="11"/>
  <c r="J36" i="7"/>
  <c r="AG57" i="1"/>
  <c r="AN57" i="1" s="1"/>
  <c r="AW51" i="1"/>
  <c r="AK27" i="1" s="1"/>
  <c r="W27" i="1"/>
  <c r="AV61" i="1"/>
  <c r="AT61" i="1" s="1"/>
  <c r="AZ51" i="1"/>
  <c r="J56" i="2"/>
  <c r="J27" i="2"/>
  <c r="AX61" i="1"/>
  <c r="BB51" i="1"/>
  <c r="J36" i="4"/>
  <c r="AG54" i="1"/>
  <c r="AN54" i="1" s="1"/>
  <c r="J36" i="9"/>
  <c r="AG59" i="1"/>
  <c r="AN59" i="1" s="1"/>
  <c r="J36" i="10"/>
  <c r="AG60" i="1"/>
  <c r="AN60" i="1" s="1"/>
  <c r="J36" i="24"/>
  <c r="AG78" i="1"/>
  <c r="AN78" i="1" s="1"/>
  <c r="J36" i="25"/>
  <c r="AG79" i="1"/>
  <c r="AN79" i="1" s="1"/>
  <c r="J40" i="18"/>
  <c r="AG72" i="1"/>
  <c r="J40" i="15"/>
  <c r="AG67" i="1"/>
  <c r="AN67" i="1" s="1"/>
  <c r="J31" i="16"/>
  <c r="J64" i="16"/>
  <c r="J56" i="3"/>
  <c r="J27" i="3"/>
  <c r="J40" i="14"/>
  <c r="AG66" i="1"/>
  <c r="AN66" i="1" s="1"/>
  <c r="J36" i="26"/>
  <c r="AG80" i="1"/>
  <c r="AN80" i="1" s="1"/>
  <c r="J36" i="8"/>
  <c r="AG58" i="1"/>
  <c r="AN58" i="1" s="1"/>
  <c r="J27" i="23"/>
  <c r="J56" i="23"/>
  <c r="J36" i="6"/>
  <c r="AG56" i="1"/>
  <c r="AN56" i="1" s="1"/>
  <c r="J40" i="12"/>
  <c r="AG64" i="1"/>
  <c r="AN64" i="1" s="1"/>
  <c r="W28" i="1" l="1"/>
  <c r="AX51" i="1"/>
  <c r="W26" i="1"/>
  <c r="AV51" i="1"/>
  <c r="AG69" i="1"/>
  <c r="J40" i="16"/>
  <c r="AG71" i="1"/>
  <c r="AN71" i="1" s="1"/>
  <c r="AN72" i="1"/>
  <c r="J36" i="3"/>
  <c r="AG53" i="1"/>
  <c r="AN53" i="1" s="1"/>
  <c r="J36" i="2"/>
  <c r="AG52" i="1"/>
  <c r="J40" i="19"/>
  <c r="AG73" i="1"/>
  <c r="AN73" i="1" s="1"/>
  <c r="AG77" i="1"/>
  <c r="AN77" i="1" s="1"/>
  <c r="J36" i="23"/>
  <c r="AG62" i="1"/>
  <c r="AN63" i="1"/>
  <c r="AN62" i="1" l="1"/>
  <c r="AG68" i="1"/>
  <c r="AN68" i="1" s="1"/>
  <c r="AN69" i="1"/>
  <c r="AN52" i="1"/>
  <c r="AT51" i="1"/>
  <c r="AK26" i="1"/>
  <c r="AG61" i="1" l="1"/>
  <c r="AN61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<sst xmlns="http://schemas.openxmlformats.org/spreadsheetml/2006/main" count="30279" uniqueCount="3888">
  <si>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</si>
  <si>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</si>
  <si>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</si>
  <si>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</si>
  <si>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</si>
  <si>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</si>
  <si>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</si>
  <si>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{a8b19e8d-468d-4d33-8b5c-038cd2981cc8}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</si>
  <si>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</si>
  <si>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</si>
  <si>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</si>
  <si>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</si>
  <si>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</si>
  <si>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</si>
  <si>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</si>
  <si>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</si>
  <si>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16-NO_01_006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</si>
  <si>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</si>
  <si>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</si>
  <si>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Malešická, 1. a 2. etapa, 2. etapa Za Vackovem - Habrová</t>
  </si>
  <si>
    <t>KSO:</t>
  </si>
  <si>
    <t/>
  </si>
  <si>
    <t>CC-CZ:</t>
  </si>
  <si>
    <t>Místo:</t>
  </si>
  <si>
    <t>Praha 3</t>
  </si>
  <si>
    <t>Datum:</t>
  </si>
  <si>
    <t>25. 10. 2018</t>
  </si>
  <si>
    <t>Zadavatel:</t>
  </si>
  <si>
    <t>IČ:</t>
  </si>
  <si>
    <t>63834197</t>
  </si>
  <si>
    <t>Technická správa komunikací hl. m. Prahy</t>
  </si>
  <si>
    <t>DIČ:</t>
  </si>
  <si>
    <t>CZ63834197</t>
  </si>
  <si>
    <t>Uchazeč:</t>
  </si>
  <si>
    <t>Vyplň údaj</t>
  </si>
  <si>
    <t>Projektant:</t>
  </si>
  <si>
    <t>48585955</t>
  </si>
  <si>
    <t>NOVÁK &amp; PARTNER, s.r.o.</t>
  </si>
  <si>
    <t>CZ48585955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</si>
  <si>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</si>
  <si>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</si>
  <si>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</si>
  <si>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</si>
  <si>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</si>
  <si>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</si>
  <si>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</si>
  <si>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</si>
  <si>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</si>
  <si>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</si>
  <si>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</si>
  <si>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</si>
  <si>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</si>
  <si>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</si>
  <si>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</si>
  <si>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</si>
  <si>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</si>
  <si>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</si>
  <si>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</si>
  <si>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</si>
  <si>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</si>
  <si>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</si>
  <si>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</si>
  <si>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</si>
  <si>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</si>
  <si>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</si>
  <si>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</si>
  <si>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</si>
  <si>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</si>
  <si>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</si>
  <si>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</si>
  <si>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</si>
  <si>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</si>
  <si>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</si>
  <si>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</si>
  <si>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</si>
  <si>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</si>
  <si>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</si>
  <si>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</si>
  <si>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</si>
  <si>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</si>
  <si>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</si>
  <si>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</si>
  <si>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</si>
  <si>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VON</t>
  </si>
  <si>
    <t>1</t>
  </si>
  <si>
    <t>{0d7b2aa8-ae97-4278-a718-b97647794c12}</t>
  </si>
  <si>
    <t>2</t>
  </si>
  <si>
    <t>SO 001</t>
  </si>
  <si>
    <t>Příprava území</t>
  </si>
  <si>
    <t>STA</t>
  </si>
  <si>
    <t>{bb2682b2-da8f-4b56-9849-4fda90038e9c}</t>
  </si>
  <si>
    <t>SO 101.1</t>
  </si>
  <si>
    <t>Rekonstrukce Malešické ulice</t>
  </si>
  <si>
    <t>{de1b725d-0eff-431b-9fa7-f0ea222c08c0}</t>
  </si>
  <si>
    <t>SO 101.2</t>
  </si>
  <si>
    <t>Úprava plochy na p. č. 3063/1 a 2896/2</t>
  </si>
  <si>
    <t>{2e839d46-7b15-4a50-bf9a-3594e1f9ec6d}</t>
  </si>
  <si>
    <t>SO 182</t>
  </si>
  <si>
    <t>DIO</t>
  </si>
  <si>
    <t>{6d79b6ea-6261-4d34-8c7d-088f2d31903f}</t>
  </si>
  <si>
    <t>SO 201</t>
  </si>
  <si>
    <t>Rekonstrukce mostu přes trať</t>
  </si>
  <si>
    <t>{d5904a66-6934-4d74-bfd3-dd3c3fb7c73b}</t>
  </si>
  <si>
    <t>SO 202</t>
  </si>
  <si>
    <t>Provizorní lávka pro kabely přes trať</t>
  </si>
  <si>
    <t>{46e099da-9d82-479f-b7d3-63136674cbe1}</t>
  </si>
  <si>
    <t>SO 301</t>
  </si>
  <si>
    <t>Dešťová kanalizace</t>
  </si>
  <si>
    <t>{cefd9718-6266-4106-8d55-469c421bce38}</t>
  </si>
  <si>
    <t>SO 302</t>
  </si>
  <si>
    <t>Přeložka vodovodu DN 500 v km 0,040</t>
  </si>
  <si>
    <t>{9d01b1a8-3c4b-4419-a74b-f25f33e5f347}</t>
  </si>
  <si>
    <t>SO 402</t>
  </si>
  <si>
    <t>Přeložky PRE VN, NN a sdělovacího kabelu</t>
  </si>
  <si>
    <t>{82e5f446-1938-4ee6-b0e6-12e01bdecef7}</t>
  </si>
  <si>
    <t>922</t>
  </si>
  <si>
    <t>Kabelové vedení 22 kV</t>
  </si>
  <si>
    <t>Soupis</t>
  </si>
  <si>
    <t>{c05fafd6-6c11-44f3-81d8-2cc08115be49}</t>
  </si>
  <si>
    <t>922/M-K</t>
  </si>
  <si>
    <t>Zemní a montážní práce</t>
  </si>
  <si>
    <t>3</t>
  </si>
  <si>
    <t>{863e0a26-ef22-46a3-85bf-6303eef01a83}</t>
  </si>
  <si>
    <t>922/M-P</t>
  </si>
  <si>
    <t>{079d37ca-fce3-4612-918b-830655dcb704}</t>
  </si>
  <si>
    <t>922/OST</t>
  </si>
  <si>
    <t>Ostatní náklady</t>
  </si>
  <si>
    <t>{d200f49a-688a-4f0a-9dd1-73e3a9711703}</t>
  </si>
  <si>
    <t>922/VN</t>
  </si>
  <si>
    <t>Připojení do sítě VN</t>
  </si>
  <si>
    <t>{49ae7d1f-9d3c-46f7-a7ae-2a3a4dffd438}</t>
  </si>
  <si>
    <t>922/DEM</t>
  </si>
  <si>
    <t>Demontážní práce</t>
  </si>
  <si>
    <t>{a377009a-b6aa-40a7-892c-4dc8e715985a}</t>
  </si>
  <si>
    <t>932</t>
  </si>
  <si>
    <t>Kabelové vedení 1 kV</t>
  </si>
  <si>
    <t>{7c249bab-65a2-4820-ba46-f7922679707a}</t>
  </si>
  <si>
    <t>932/M</t>
  </si>
  <si>
    <t>{8bd7d72d-73a9-4fe6-abbc-a8c37301d254}</t>
  </si>
  <si>
    <t>932/OST</t>
  </si>
  <si>
    <t>{c210b0a1-29b4-4514-a3d9-eb70f53f5be7}</t>
  </si>
  <si>
    <t>961</t>
  </si>
  <si>
    <t xml:space="preserve">Kabelové vedení SDK </t>
  </si>
  <si>
    <t>{27dca20c-8d7c-4f5c-9269-a352b5ac3079}</t>
  </si>
  <si>
    <t>961/M-K</t>
  </si>
  <si>
    <t>{2f2d479d-0754-4f9e-a175-209c1d850d23}</t>
  </si>
  <si>
    <t>961/M- P</t>
  </si>
  <si>
    <t>{2d42ea37-aaf9-427b-9e1b-523aac42c55a}</t>
  </si>
  <si>
    <t>961/OST</t>
  </si>
  <si>
    <t>{2627954f-a198-42bf-af04-434e775245b3}</t>
  </si>
  <si>
    <t>961/DEM</t>
  </si>
  <si>
    <t>{0dc3676c-96de-4232-a111-1a19dc4e2635}</t>
  </si>
  <si>
    <t>SO 403</t>
  </si>
  <si>
    <t>Přeložka kabelu SŽDC</t>
  </si>
  <si>
    <t>{85dcc350-b9b4-4012-9fcc-161a47d99996}</t>
  </si>
  <si>
    <t>SO 404</t>
  </si>
  <si>
    <t>Přeložka VO</t>
  </si>
  <si>
    <t>{41e5ccad-167e-43e3-8e33-c0b3b559d91f}</t>
  </si>
  <si>
    <t>SO 406</t>
  </si>
  <si>
    <t>Ochránění metalického kabelu NET4GAS</t>
  </si>
  <si>
    <t>{892df31d-6aaa-41d2-9153-cda38928ec9a}</t>
  </si>
  <si>
    <t>SO 502</t>
  </si>
  <si>
    <t>Úprava šachty teplovodu</t>
  </si>
  <si>
    <t>{f1ad270b-3d6d-4f52-9664-c1661daf9db4}</t>
  </si>
  <si>
    <t>SO 801</t>
  </si>
  <si>
    <t>Vegetační úpravy</t>
  </si>
  <si>
    <t>{2c03aac0-09dd-411d-a096-09b1139a5bad}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</si>
  <si>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</si>
  <si>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</si>
  <si>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</si>
  <si>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</si>
  <si>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</si>
  <si>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</si>
  <si>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</si>
  <si>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</si>
  <si>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</si>
  <si>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</si>
  <si>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</si>
  <si>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</si>
  <si>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</si>
  <si>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</si>
  <si>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</si>
  <si>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</si>
  <si>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</si>
  <si>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</si>
  <si>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</si>
  <si>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</si>
  <si>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</si>
  <si>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</si>
  <si>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</si>
  <si>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</si>
  <si>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</si>
  <si>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</si>
  <si>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</si>
  <si>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</si>
  <si>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</si>
  <si>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</si>
  <si>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</si>
  <si>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</si>
  <si>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</si>
  <si>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</si>
  <si>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</si>
  <si>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</si>
  <si>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</si>
  <si>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</si>
  <si>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011103000.a</t>
  </si>
  <si>
    <t>Geotechnické práce</t>
  </si>
  <si>
    <t>KPL</t>
  </si>
  <si>
    <t>1024</t>
  </si>
  <si>
    <t>960339947</t>
  </si>
  <si>
    <t>PP</t>
  </si>
  <si>
    <t>011434000</t>
  </si>
  <si>
    <t>Měření (monitoring) hlukové hladiny</t>
  </si>
  <si>
    <t>kpl</t>
  </si>
  <si>
    <t>CS ÚRS 2018 02</t>
  </si>
  <si>
    <t>2126397682</t>
  </si>
  <si>
    <t>012203000.a</t>
  </si>
  <si>
    <t>Vytyčení stavby a geodetické práce dodavatele</t>
  </si>
  <si>
    <t>1065461108</t>
  </si>
  <si>
    <t>4</t>
  </si>
  <si>
    <t>012203000.b</t>
  </si>
  <si>
    <t>Vytýčení inženýrských sítí</t>
  </si>
  <si>
    <t>859586556</t>
  </si>
  <si>
    <t>012303000.a</t>
  </si>
  <si>
    <t>Zaměření skutečného provedení stavby</t>
  </si>
  <si>
    <t>-719887070</t>
  </si>
  <si>
    <t>6</t>
  </si>
  <si>
    <t>013244000.a</t>
  </si>
  <si>
    <t>Realizační dokumentace stavby</t>
  </si>
  <si>
    <t>kus</t>
  </si>
  <si>
    <t>640751719</t>
  </si>
  <si>
    <t>7</t>
  </si>
  <si>
    <t>013254000</t>
  </si>
  <si>
    <t>Dokumentace skutečného provedení stavby</t>
  </si>
  <si>
    <t>-622779570</t>
  </si>
  <si>
    <t>8</t>
  </si>
  <si>
    <t>013294000.a</t>
  </si>
  <si>
    <t>Pasportizace</t>
  </si>
  <si>
    <t>-1249892563</t>
  </si>
  <si>
    <t>VRN3</t>
  </si>
  <si>
    <t>Zařízení staveniště</t>
  </si>
  <si>
    <t>9</t>
  </si>
  <si>
    <t>030001000.a</t>
  </si>
  <si>
    <t>Zařízení staveniště - zřízení, provoz, odstranění - položka obsahuje veškeré náklady zařízení staveniště, které nejsou uvedeny zvlášť</t>
  </si>
  <si>
    <t>-913177591</t>
  </si>
  <si>
    <t>10</t>
  </si>
  <si>
    <t>034503000</t>
  </si>
  <si>
    <t>Informační tabule na staveništi</t>
  </si>
  <si>
    <t>711902546</t>
  </si>
  <si>
    <t>11</t>
  </si>
  <si>
    <t>034603000</t>
  </si>
  <si>
    <t>Alarm, strážní služba staveniště</t>
  </si>
  <si>
    <t>1437580841</t>
  </si>
  <si>
    <t>VRN4</t>
  </si>
  <si>
    <t>Inženýrská činnost</t>
  </si>
  <si>
    <t>12</t>
  </si>
  <si>
    <t>043103000.a</t>
  </si>
  <si>
    <t>Ostatní zkoušky neuvedené v jednotlivých objektech</t>
  </si>
  <si>
    <t>-1915769423</t>
  </si>
  <si>
    <t>13</t>
  </si>
  <si>
    <t>043203000.a</t>
  </si>
  <si>
    <t xml:space="preserve">Kamerový průzkum kanalizačních přípojek po napojení nových vpustí </t>
  </si>
  <si>
    <t>-668852472</t>
  </si>
  <si>
    <t>14</t>
  </si>
  <si>
    <t>043203000.b</t>
  </si>
  <si>
    <t>Kamerový průzkum kanalizační stoky DN 400, DN 500</t>
  </si>
  <si>
    <t>-422710244</t>
  </si>
  <si>
    <t>045303000.a</t>
  </si>
  <si>
    <t xml:space="preserve">Inženýrská činnost zkoušky a ostatní měření kompletační a koordinační činnost </t>
  </si>
  <si>
    <t>1856728941</t>
  </si>
  <si>
    <t>Inženýrská a koordinační činnost zhotovitele</t>
  </si>
  <si>
    <t>SO 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</si>
  <si>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</si>
  <si>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</si>
  <si>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</si>
  <si>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</si>
  <si>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</si>
  <si>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</si>
  <si>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</si>
  <si>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</si>
  <si>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</si>
  <si>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</si>
  <si>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1497339393</t>
  </si>
  <si>
    <t>Odstranění křovin a stromů s odstraněním kořenů průměru kmene do 100 mm do sklonu terénu 1 : 5, při celkové ploše do 1 000 m2</t>
  </si>
  <si>
    <t>VV</t>
  </si>
  <si>
    <t>"dle dendrologického průzkumu" 90</t>
  </si>
  <si>
    <t>111251111.a</t>
  </si>
  <si>
    <t>Drcení ořezaných větví D do 100 mm s odvozem do vzdálenosti dle možností zhotovitele</t>
  </si>
  <si>
    <t>m3</t>
  </si>
  <si>
    <t>1514843944</t>
  </si>
  <si>
    <t>Drcení ořezaných větví strojně - (štěpkování) o průměru větví do 100 mm</t>
  </si>
  <si>
    <t>"štěpkování křovin, dle pol. č. 111201101, odhad 0,020 m3/m2" 0,02*90</t>
  </si>
  <si>
    <t>"štěpkování větví, dle pol. č. 112101102, odhad 0,7 m3/strom" 0,7*5</t>
  </si>
  <si>
    <t>Součet</t>
  </si>
  <si>
    <t>111301111</t>
  </si>
  <si>
    <t>Sejmutí drnu tl do 100 mm s přemístěním do 50 m nebo naložením na dopravní prostředek</t>
  </si>
  <si>
    <t>1533622026</t>
  </si>
  <si>
    <t>Sejmutí drnu tl. do 100 mm, v jakékoliv ploše</t>
  </si>
  <si>
    <t>"plochy stanoveny planimetrováním ze situace" 1004</t>
  </si>
  <si>
    <t>112101102</t>
  </si>
  <si>
    <t>Odstranění stromů listnatých průměru kmene do 500 mm</t>
  </si>
  <si>
    <t>2001836411</t>
  </si>
  <si>
    <t>Odstranění stromů s odřezáním kmene a s odvětvením listnatých, průměru kmene přes 300 do 500 mm</t>
  </si>
  <si>
    <t>"dle dendrologického průzkumu" 5</t>
  </si>
  <si>
    <t>112201102</t>
  </si>
  <si>
    <t>Odstranění pařezů D do 500 mm</t>
  </si>
  <si>
    <t>1177241470</t>
  </si>
  <si>
    <t>Odstranění pařezů s jejich vykopáním, vytrháním nebo odstřelením, s přesekáním kořenů průměru přes 300 do 500 mm</t>
  </si>
  <si>
    <t>"dle pol. č. 112101102" 5</t>
  </si>
  <si>
    <t>113202111</t>
  </si>
  <si>
    <t>Vytrhání obrub krajníků obrubníků stojatých</t>
  </si>
  <si>
    <t>m</t>
  </si>
  <si>
    <t>1380771580</t>
  </si>
  <si>
    <t>Vytrhání obrub s vybouráním lože, s přemístěním hmot na skládku na vzdálenost do 3 m nebo s naložením na dopravní prostředek z krajníků nebo obrubníků stojatých</t>
  </si>
  <si>
    <t>"délky stanoveny planimetrováním ze situace" 122</t>
  </si>
  <si>
    <t>162301412.a</t>
  </si>
  <si>
    <t>Vodorovné přemístění větví, kmenů nebo pařezů s naložením, složením a dopravou  do vzdálenosti dle možností zhotovitele kmenů stromů listnatých, průměru přes 300 do 500 mm</t>
  </si>
  <si>
    <t>-1088121749</t>
  </si>
  <si>
    <t>Vodorovné přemístění větví, kmenů nebo pařezů s naložením, složením a dopravou do vzdálenosti dle možností zhotovitele kmenů stromů listnatých, průměru přes 300 do 500 mm</t>
  </si>
  <si>
    <t>162301422.a</t>
  </si>
  <si>
    <t>Vodorovné přemístění větví, kmenů nebo pařezů s naložením, složením a dopravou  do vzdálenosti dle možností zhotovitele pařezů kmenů, průměru přes 300 do 500 mm</t>
  </si>
  <si>
    <t>1377443316</t>
  </si>
  <si>
    <t>Vodorovné přemístění větví, kmenů nebo pařezů s naložením, složením a dopravou do vzdálenosti dle možností zhotovitele pařezů kmenů, průměru přes 300 do 500 mm</t>
  </si>
  <si>
    <t>"dle pol. č . 112201102" 5</t>
  </si>
  <si>
    <t>162702111.a</t>
  </si>
  <si>
    <t>Vodorovné přemístění drnu bez naložení se složením do vzdálenosti dle možností zhotovitele</t>
  </si>
  <si>
    <t>-615705983</t>
  </si>
  <si>
    <t>Vodorovné přemístění drnu na suchu do vzdálenosti dle možností zhotovitele</t>
  </si>
  <si>
    <t>"dle pol. č. 111301111" 1004</t>
  </si>
  <si>
    <t>171201201</t>
  </si>
  <si>
    <t>Uložení sypaniny na skládky</t>
  </si>
  <si>
    <t>-377665151</t>
  </si>
  <si>
    <t>"dle pol. č. 111301111" 1004*0,10</t>
  </si>
  <si>
    <t>171201211</t>
  </si>
  <si>
    <t>Poplatek za uložení stavebního odpadu - zeminy a kameniva na skládce</t>
  </si>
  <si>
    <t>t</t>
  </si>
  <si>
    <t>1882373621</t>
  </si>
  <si>
    <t>Poplatek za uložení stavebního odpadu na skládce (skládkovné) zeminy a kameniva zatříděného do Katalogu odpadů pod kódem 170 504</t>
  </si>
  <si>
    <t>"dle pol. č. 111301111" 1004*0,10*2"t/m3"</t>
  </si>
  <si>
    <t>174201202</t>
  </si>
  <si>
    <t>Zásyp jam po pařezech D pařezů do 500 mm</t>
  </si>
  <si>
    <t>-1385403272</t>
  </si>
  <si>
    <t>Zásyp jam po pařezech výkopkem z horniny získané při dobývání pařezů s hrubým urovnáním povrchu zasypávky průměru pařezu přes 300 do 500 mm</t>
  </si>
  <si>
    <t>"dle pol. č. 112201102" 5</t>
  </si>
  <si>
    <t>Ostatní konstrukce a práce, bourání</t>
  </si>
  <si>
    <t>911381822</t>
  </si>
  <si>
    <t>Odstranění silničního betonového svodidla délky 4 m výšky 0,8 m</t>
  </si>
  <si>
    <t>1143030632</t>
  </si>
  <si>
    <t>Odstranění silničního betonového svodidla s naložením na dopravní prostředek délky 4 m, výšky 0,8 m</t>
  </si>
  <si>
    <t>"délky stanoveny planimetrováním ze situace" 4</t>
  </si>
  <si>
    <t>962071711.a</t>
  </si>
  <si>
    <t>ODSTRANĚNÍ BILLBOARDU vč. odvozu do vzdálenosti dle možností zhotovitele a likvidace</t>
  </si>
  <si>
    <t>-722765441</t>
  </si>
  <si>
    <t>966005111</t>
  </si>
  <si>
    <t>Rozebrání a odstranění silničního zábradlí se sloupky osazenými s betonovými patkami</t>
  </si>
  <si>
    <t>1982640210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</si>
  <si>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</si>
  <si>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délky stanoveny planimetrováním ze situace</t>
  </si>
  <si>
    <t>"zábradlí" 30</t>
  </si>
  <si>
    <t>"svodidla" 71</t>
  </si>
  <si>
    <t>16</t>
  </si>
  <si>
    <t>966006113</t>
  </si>
  <si>
    <t>Odstranění značek pro staničení uklínovaných kameny odrazníků</t>
  </si>
  <si>
    <t>1006915917</t>
  </si>
  <si>
    <t>Odstranění značek pro staničení a ohraničení s uložením hmot na vzdálenost do 20 m nebo s naložením na dopravní prostředek, se zásypem jam a jeho zhutněním uklínovaných v zemi kameny odrazníky</t>
  </si>
  <si>
    <t>"betonové patníky" 16</t>
  </si>
  <si>
    <t>17</t>
  </si>
  <si>
    <t>966006132</t>
  </si>
  <si>
    <t>Odstranění značek dopravních nebo orientačních se sloupky s betonovými patkami</t>
  </si>
  <si>
    <t>1782433860</t>
  </si>
  <si>
    <t>Odstranění dopravních nebo orientačních značek se sloupkem s uložením hmot na vzdálenost do 20 m nebo s naložením na dopravní prostředek, se zásypem jam a jeho zhutněním s betonovou patkou</t>
  </si>
  <si>
    <t>"značky do 1 m2" 7</t>
  </si>
  <si>
    <t>"reklamní banner" 1</t>
  </si>
  <si>
    <t>18</t>
  </si>
  <si>
    <t>966006211</t>
  </si>
  <si>
    <t>Odstranění svislých dopravních značek ze sloupů, sloupků nebo konzol</t>
  </si>
  <si>
    <t>1294494382</t>
  </si>
  <si>
    <t>Odstranění (demontáž) svislých dopravních značek s odklizením materiálu na skládku na vzdálenost do 20 m nebo s naložením na dopravní prostředek ze sloupů, sloupků nebo konzol</t>
  </si>
  <si>
    <t>"značky pro zpětnou montáž" 8</t>
  </si>
  <si>
    <t>997</t>
  </si>
  <si>
    <t>Přesun sutě</t>
  </si>
  <si>
    <t>19</t>
  </si>
  <si>
    <t>997013501</t>
  </si>
  <si>
    <t>Odvoz suti a vybouraných hmot na skládku nebo meziskládku do 1 km se složením</t>
  </si>
  <si>
    <t>811106127</t>
  </si>
  <si>
    <t>Odvoz suti a vybouraných hmot na skládku nebo meziskládku se složením, na vzdálenost do 1 km</t>
  </si>
  <si>
    <t>"odvoz a uložení značek pro zpětné použití na meziskládku, dle pol. č. 966006211" 0,032</t>
  </si>
  <si>
    <t>20</t>
  </si>
  <si>
    <t>997013899.R</t>
  </si>
  <si>
    <t>Poplatek za uložení stavebního odpadu na skládce (skládkovné) kovového</t>
  </si>
  <si>
    <t>kg</t>
  </si>
  <si>
    <t>899998369</t>
  </si>
  <si>
    <t>"dle pol. č. 966005111" 3,535*1000</t>
  </si>
  <si>
    <t>"dle pol. č. 966006132" 0,5*1000</t>
  </si>
  <si>
    <t>997221561.a</t>
  </si>
  <si>
    <t>Vodorovná doprava suti bez naložení, ale se složením a s hrubým urovnáním z kusových materiálů, do vzdálenosti dle možností zhotovitele</t>
  </si>
  <si>
    <t>-144596208</t>
  </si>
  <si>
    <t>"dle pol. č. 113202111" 25,01</t>
  </si>
  <si>
    <t>22</t>
  </si>
  <si>
    <t>997221571.a</t>
  </si>
  <si>
    <t>Vodorovná doprava vybouraných hmot bez naložení, ale se složením a s hrubým urovnáním do vzdálenosti dle možností zhotovitele</t>
  </si>
  <si>
    <t>-453439181</t>
  </si>
  <si>
    <t>"dle pol. č. 911381822" 2,452</t>
  </si>
  <si>
    <t>"dle pol. č. 966005111" 3,535</t>
  </si>
  <si>
    <t>"dle pol. č. 966006113" 3,584</t>
  </si>
  <si>
    <t>"dle pol. č. 966006132" 0,656</t>
  </si>
  <si>
    <t>23</t>
  </si>
  <si>
    <t>997221815</t>
  </si>
  <si>
    <t>Poplatek za uložení na skládce (skládkovné) stavebního odpadu betonového kód odpadu 170 101</t>
  </si>
  <si>
    <t>-767817872</t>
  </si>
  <si>
    <t>Poplatek za uložení stavebního odpadu na skládce (skládkovné) z prostého betonu zatříděného do Katalogu odpadů pod kódem 170 101</t>
  </si>
  <si>
    <t>"dle pol. č. 966006132" 0,156</t>
  </si>
  <si>
    <t>24</t>
  </si>
  <si>
    <t>997221855</t>
  </si>
  <si>
    <t>Poplatek za uložení na skládce (skládkovné) zeminy a kameniva kód odpadu 170 504</t>
  </si>
  <si>
    <t>-111767931</t>
  </si>
  <si>
    <t>"dle pol. č. 111301111" (1004*0,1) "m3" * 2 "t/m3"</t>
  </si>
  <si>
    <t>SO 101.1 - Rekonstrukce Malešické ulice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</si>
  <si>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</si>
  <si>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</si>
  <si>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</si>
  <si>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</si>
  <si>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</si>
  <si>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>PSV - Práce a dodávky PSV</t>
  </si>
  <si>
    <t xml:space="preserve">    789 - Povrchové úpravy ocelových konstrukcí a technologických zařízení</t>
  </si>
  <si>
    <t>113106171</t>
  </si>
  <si>
    <t>Rozebrání dlažeb vozovek ze zámkové dlažby s ložem z kameniva ručně</t>
  </si>
  <si>
    <t>1171423716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</si>
  <si>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</si>
  <si>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"rozebrání pro zpětné použití" 20</t>
  </si>
  <si>
    <t>113107142</t>
  </si>
  <si>
    <t>Odstranění podkladu živičného tl 100 mm ručně</t>
  </si>
  <si>
    <t>1117932060</t>
  </si>
  <si>
    <t>Odstranění podkladů nebo krytů ručně s přemístěním hmot na skládku na vzdálenost do 3 m nebo s naložením na dopravní prostředek živičných, o tl. vrstvy přes 50 do 100 mm</t>
  </si>
  <si>
    <t>plocha stanovena planimetrováním ze situace</t>
  </si>
  <si>
    <t>"chodníky - ruční odstranění" 279</t>
  </si>
  <si>
    <t>113107225</t>
  </si>
  <si>
    <t>Odstranění podkladu z kameniva drceného tl 500 mm strojně pl přes 200 m2</t>
  </si>
  <si>
    <t>-1259801492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</si>
  <si>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</si>
  <si>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"plochy stanoveny planimetrováním ze situace" 2601</t>
  </si>
  <si>
    <t>113154334</t>
  </si>
  <si>
    <t>Frézování živičného krytu tl 100 mm pruh š 2 m pl do 10000 m2 bez překážek v trase</t>
  </si>
  <si>
    <t>-712082860</t>
  </si>
  <si>
    <t>Frézování živičného podkladu nebo krytu s naložením na dopravní prostředek plochy přes 1 000 do 10 000 m2 bez překážek v trase pruhu šířky přes 1 m do 2 m, tloušťky vrstvy 100 mm</t>
  </si>
  <si>
    <t>"vozovka" 2992</t>
  </si>
  <si>
    <t>113201112</t>
  </si>
  <si>
    <t>Vytrhání obrub silničních ležatých</t>
  </si>
  <si>
    <t>1198988394</t>
  </si>
  <si>
    <t>Vytrhání obrub s vybouráním lože, s přemístěním hmot na skládku na vzdálenost do 3 m nebo s naložením na dopravní prostředek silničních ležatých</t>
  </si>
  <si>
    <t>"Vytrhání obrub silničních žulových" 64 "m"</t>
  </si>
  <si>
    <t xml:space="preserve">"Vytrhání obrub silničních betonových" 18 "m" </t>
  </si>
  <si>
    <t>-1483181312</t>
  </si>
  <si>
    <t xml:space="preserve">"Vytrhání obrub silničních betonových" 20 "m" </t>
  </si>
  <si>
    <t>113204111</t>
  </si>
  <si>
    <t>Vytrhání obrub záhonových</t>
  </si>
  <si>
    <t>642394688</t>
  </si>
  <si>
    <t>Vytrhání obrub s vybouráním lože, s přemístěním hmot na skládku na vzdálenost do 3 m nebo s naložením na dopravní prostředek záhonových</t>
  </si>
  <si>
    <t>"Vytrhání obrub záhonových" 52 "m"</t>
  </si>
  <si>
    <t>120001101</t>
  </si>
  <si>
    <t>Příplatek za ztížení odkopávky nebo prokkopávky v blízkosti inženýrských sítí</t>
  </si>
  <si>
    <t>-221540408</t>
  </si>
  <si>
    <t>Příplatek k cenám vykopávek za ztížení vykopávky v blízkosti inženýrských sítí nebo výbušnin v horninách jakékoliv třídy</t>
  </si>
  <si>
    <t>2153,00"m3"*0,10</t>
  </si>
  <si>
    <t>122102203</t>
  </si>
  <si>
    <t>Odkopávky a prokopávky nezapažené pro silnice objemu do 5000 m3 v hornině tř. 1 a 2</t>
  </si>
  <si>
    <t>1759173453</t>
  </si>
  <si>
    <t>Odkopávky a prokopávky nezapažené pro silnice s přemístěním výkopku v příčných profilech na vzdálenost do 15 m nebo s naložením na dopravní prostředek v horninách tř. 1 a 2 přes 1 000 do 5 000 m3</t>
  </si>
  <si>
    <t>objem stanoven planimetrováním z příčných řezů</t>
  </si>
  <si>
    <t>"hlavní trasa" 635</t>
  </si>
  <si>
    <t>"Za Vackovem" 23</t>
  </si>
  <si>
    <t>"výkop pro AZ" (2722+268)*0,5</t>
  </si>
  <si>
    <t>122301402.a</t>
  </si>
  <si>
    <t>Vykopávky v zemníku na suchu vč. vodorovné dopravy ze vzdálenosti dle možností uchazeče a poplatku za nákup vhodného materiálu - ORNICE</t>
  </si>
  <si>
    <t>-355964591</t>
  </si>
  <si>
    <t>"dle pol. č. 182301132" 354 "m2" * 0,15 "m"</t>
  </si>
  <si>
    <t>122301402.b</t>
  </si>
  <si>
    <t>Vykopávky v zemníku na suchu vč. vodorovné dopravy ze vzdálenosti dle možností uchazeče a poplatku za nákup vhodného materiálu - ZEMINA</t>
  </si>
  <si>
    <t>-223249930</t>
  </si>
  <si>
    <t xml:space="preserve">"dle pol. č. 171102101" 150 </t>
  </si>
  <si>
    <t xml:space="preserve">"dle pol. č. 569903311" 7,16 </t>
  </si>
  <si>
    <t>162701105.a</t>
  </si>
  <si>
    <t>Vodorovné přemístění výkopku nebo sypaniny po suchu na obvyklém dopravním prostředku, bez naložení výkopku, avšak se složením bez rozhrnutí z horniny tř. 1 až 4 na vzdálenost  do vzdálenosti dle možností zhotovitele</t>
  </si>
  <si>
    <t>-1621965919</t>
  </si>
  <si>
    <t>Vodorovné přemístění výkopku nebo sypaniny po suchu na obvyklém dopravním prostředku, bez naložení výkopku, avšak se složením bez rozhrnutí z horniny tř. 1 až 4 do vzdálenosti dle možností zhotovitele</t>
  </si>
  <si>
    <t>"celková vytěžená zemina na skládku" 2153,00"m3"</t>
  </si>
  <si>
    <t>171102101</t>
  </si>
  <si>
    <t>Uložení sypaniny z hornin soudržných do násypů zhutněných do 95 % PS</t>
  </si>
  <si>
    <t>147127824</t>
  </si>
  <si>
    <t>Uložení sypaniny do zhutněných násypů pro dálnice a letiště s rozprostřením sypaniny ve vrstvách, s hrubým urovnáním a uzavřením povrchu násypu z hornin soudržných s předepsanou mírou zhutnění v procentech výsledků zkoušek Proctor-Standard (dále jen PS) do 95 % PS</t>
  </si>
  <si>
    <t>"hlavní trasa" 148</t>
  </si>
  <si>
    <t>"Za Vackovem" 2</t>
  </si>
  <si>
    <t>171102111</t>
  </si>
  <si>
    <t>Uložení sypaniny z hornin nesoudržných a sypkých do násypů zhutněných v aktivní zóně</t>
  </si>
  <si>
    <t>-185655085</t>
  </si>
  <si>
    <t>Uložení sypaniny do zhutněných násypů pro dálnice a letiště s rozprostřením sypaniny ve vrstvách, s hrubým urovnáním a uzavřením povrchu násypu z hornin nesoudržných sypkých v aktivní zóně</t>
  </si>
  <si>
    <t>" pro AZ" (2722+268)*0,5</t>
  </si>
  <si>
    <t>M</t>
  </si>
  <si>
    <t>58344199</t>
  </si>
  <si>
    <t>štěrkodrť frakce 0-63</t>
  </si>
  <si>
    <t>-2068421677</t>
  </si>
  <si>
    <t>1495,00"m3"*2,00"t/m3"</t>
  </si>
  <si>
    <t>128149921</t>
  </si>
  <si>
    <t>770478928</t>
  </si>
  <si>
    <t>"celková vytěžená zemina na skládku" 2153,00"m3" * 2 "t/m3"</t>
  </si>
  <si>
    <t>181951102</t>
  </si>
  <si>
    <t>Úprava pláně v hornině tř. 1 až 4 se zhutněním</t>
  </si>
  <si>
    <t>-471563872</t>
  </si>
  <si>
    <t>Úprava pláně vyrovnáním výškových rozdílů v hornině tř. 1 až 4 se zhutněním</t>
  </si>
  <si>
    <t>plochy stanoveny planimetrováním z příčných řezů</t>
  </si>
  <si>
    <t>"Edef 30 MPa" 1413</t>
  </si>
  <si>
    <t>"Edef 45 MPa" 319</t>
  </si>
  <si>
    <t>"Edef 60 MPa" 2665</t>
  </si>
  <si>
    <t>182301132</t>
  </si>
  <si>
    <t>Rozprostření ornice pl přes 500 m2 ve svahu přes 1:5 tl vrstvy do 150 mm</t>
  </si>
  <si>
    <t>2051503963</t>
  </si>
  <si>
    <t>Rozprostření a urovnání ornice ve svahu sklonu přes 1:5 při souvislé ploše přes 500 m2, tl. vrstvy přes 100 do 150 mm</t>
  </si>
  <si>
    <t>"plochy stanoveny planimetrováním z příčných řezů" 354</t>
  </si>
  <si>
    <t>183405211</t>
  </si>
  <si>
    <t>Výsev trávníku hydroosevem na ornici</t>
  </si>
  <si>
    <t>1889506908</t>
  </si>
  <si>
    <t>"dle pol. č. 182301132" 354</t>
  </si>
  <si>
    <t>00572410</t>
  </si>
  <si>
    <t>osivo směs travní parková</t>
  </si>
  <si>
    <t>-673689615</t>
  </si>
  <si>
    <t>"dle pol. č. 183405211" 354</t>
  </si>
  <si>
    <t>354*0,025 "Přepočtené koeficientem množství</t>
  </si>
  <si>
    <t>191991111.R</t>
  </si>
  <si>
    <t>Odečet ceny za recyklát</t>
  </si>
  <si>
    <t>169969426</t>
  </si>
  <si>
    <t>"dle pol. č. 113154334" 765,952</t>
  </si>
  <si>
    <t>Zakládání</t>
  </si>
  <si>
    <t>212752312</t>
  </si>
  <si>
    <t>Trativod z drenážních trubek plastových tuhých DN 150 mm včetně lože otevřený výkop</t>
  </si>
  <si>
    <t>396631571</t>
  </si>
  <si>
    <t>Trativody z drenážních trubek se zřízením štěrkopískového lože pod trubky a s jejich obsypem v průměrném celkovém množství do 0,15 m3/m v otevřeném výkopu z trubek plastových tuhých SN 8 DN 150</t>
  </si>
  <si>
    <t>"délky odečteny ze situace" 27+197</t>
  </si>
  <si>
    <t>Svislé a kompletní konstrukce</t>
  </si>
  <si>
    <t>327111145</t>
  </si>
  <si>
    <t>Zpevněný svah z betonových svahovek výšky do 2 m šířky 500 mm - přírodní</t>
  </si>
  <si>
    <t>18501492</t>
  </si>
  <si>
    <t>Betonové svahovky vyplněné zeminou zpevněný svah výšky do 2 m tloušťka stěny 500 mm přírodní</t>
  </si>
  <si>
    <t>1,5*15 "výška x délka"</t>
  </si>
  <si>
    <t>Vodorovné konstrukce</t>
  </si>
  <si>
    <t>25</t>
  </si>
  <si>
    <t>451317777</t>
  </si>
  <si>
    <t>Podklad nebo lože pod dlažbu vodorovný nebo do sklonu 1:5 z betonu prostého tl do 100 mm</t>
  </si>
  <si>
    <t>1073931942</t>
  </si>
  <si>
    <t>Podklad nebo lože pod dlažbu (přídlažbu) v ploše vodorovné nebo ve sklonu do 1:5, tloušťky od 50 do 100 mm z betonu prostého</t>
  </si>
  <si>
    <t>plochy odečteny planimetrováním ze situací</t>
  </si>
  <si>
    <t>"autobusový záliv" 115</t>
  </si>
  <si>
    <t>Komunikace pozemní</t>
  </si>
  <si>
    <t>26</t>
  </si>
  <si>
    <t>564851111</t>
  </si>
  <si>
    <t>Podklad ze štěrkodrtě ŠD tl 150 mm</t>
  </si>
  <si>
    <t>120577686</t>
  </si>
  <si>
    <t>Podklad ze štěrkodrti ŠD s rozprostřením a zhutněním, po zhutnění tl. 150 mm</t>
  </si>
  <si>
    <t>plochy planimetrovány ze situací</t>
  </si>
  <si>
    <t>"chodníky + nástupiště" 1205</t>
  </si>
  <si>
    <t>"parkovací stání" 132</t>
  </si>
  <si>
    <t>"vjezdy" 193</t>
  </si>
  <si>
    <t>27</t>
  </si>
  <si>
    <t>564861111</t>
  </si>
  <si>
    <t>Podklad ze štěrkodrtě ŠD tl 200 mm</t>
  </si>
  <si>
    <t>-118715938</t>
  </si>
  <si>
    <t>Podklad ze štěrkodrti ŠD s rozprostřením a zhutněním, po zhutnění tl. 200 mm</t>
  </si>
  <si>
    <t>"autobusový záliv" 122</t>
  </si>
  <si>
    <t>28</t>
  </si>
  <si>
    <t>564861113</t>
  </si>
  <si>
    <t>Podklad ze štěrkodrtě ŠD tl 220 mm</t>
  </si>
  <si>
    <t>-101642200</t>
  </si>
  <si>
    <t>Podklad ze štěrkodrti ŠD s rozprostřením a zhutněním, po zhutnění tl. 220 mm</t>
  </si>
  <si>
    <t>"vozovka ZÚ - most" 2607</t>
  </si>
  <si>
    <t>29</t>
  </si>
  <si>
    <t>564871111</t>
  </si>
  <si>
    <t>Podklad ze štěrkodrtě ŠD tl 250 mm</t>
  </si>
  <si>
    <t>1083493292</t>
  </si>
  <si>
    <t>Podklad ze štěrkodrti ŠD s rozprostřením a zhutněním, po zhutnění tl. 250 mm</t>
  </si>
  <si>
    <t>"vozovka, km 0,315 - KÚ" 268</t>
  </si>
  <si>
    <t>30</t>
  </si>
  <si>
    <t>565146111</t>
  </si>
  <si>
    <t>Asfaltový beton vrstva podkladní ACP 22 (obalované kamenivo OKH) tl 60 mm š do 3 m</t>
  </si>
  <si>
    <t>-1145388103</t>
  </si>
  <si>
    <t>Asfaltový beton vrstva podkladní ACP 22 (obalované kamenivo hrubozrnné - OKH) s rozprostřením a zhutněním v pruhu šířky do 3 m, po zhutnění tl. 60 mm</t>
  </si>
  <si>
    <t>plochy stanoveny planimetrováním ze situací a dle vzorových řezů</t>
  </si>
  <si>
    <t>"vozovka, ZÚ - most" 2370</t>
  </si>
  <si>
    <t>"vozovka, km 0,315 - KÚ" 243</t>
  </si>
  <si>
    <t>31</t>
  </si>
  <si>
    <t>567122111</t>
  </si>
  <si>
    <t>Podklad ze směsi stmelené cementem SC C 8/10 (KSC I) tl 120 mm</t>
  </si>
  <si>
    <t>1087842196</t>
  </si>
  <si>
    <t>Podklad ze směsi stmelené cementem SC bez dilatačních spár, s rozprostřením a zhutněním SC C 8/10 (KSC I), po zhutnění tl. 120 mm</t>
  </si>
  <si>
    <t>"SC 8/10, tl. 100 mm, plochy odečteny planimetrováním ze situací"</t>
  </si>
  <si>
    <t>32</t>
  </si>
  <si>
    <t>567122112</t>
  </si>
  <si>
    <t>Podklad ze směsi stmelené cementem SC C 8/10 (KSC I) tl 130 mm</t>
  </si>
  <si>
    <t>-17443684</t>
  </si>
  <si>
    <t>Podklad ze směsi stmelené cementem SC bez dilatačních spár, s rozprostřením a zhutněním SC C 8/10 (KSC I), po zhutnění tl. 130 mm</t>
  </si>
  <si>
    <t>33</t>
  </si>
  <si>
    <t>567122114</t>
  </si>
  <si>
    <t>Podklad ze směsi stmelené cementem SC C 8/10 (KSC I) tl 150 mm</t>
  </si>
  <si>
    <t>1009163999</t>
  </si>
  <si>
    <t>Podklad ze směsi stmelené cementem SC bez dilatačních spár, s rozprostřením a zhutněním SC C 8/10 (KSC I), po zhutnění tl. 150 mm</t>
  </si>
  <si>
    <t>plochy  odečteny planimetrováním ze situací</t>
  </si>
  <si>
    <t>"autobusový záliv" 123</t>
  </si>
  <si>
    <t>34</t>
  </si>
  <si>
    <t>569903311</t>
  </si>
  <si>
    <t>Zřízení zemních krajnic se zhutněním</t>
  </si>
  <si>
    <t>-1363950814</t>
  </si>
  <si>
    <t>Zřízení zemních krajnic z hornin jakékoliv třídy se zhutněním</t>
  </si>
  <si>
    <t>"dosypávka" (76+69+22+12)*0,04</t>
  </si>
  <si>
    <t>35</t>
  </si>
  <si>
    <t>573111111</t>
  </si>
  <si>
    <t>Postřik živičný infiltrační s posypem z asfaltu množství 0,60 kg/m2</t>
  </si>
  <si>
    <t>15771811</t>
  </si>
  <si>
    <t>Postřik infiltrační PI z asfaltu silničního s posypem kamenivem, v množství 0,60 kg/m2</t>
  </si>
  <si>
    <t>36</t>
  </si>
  <si>
    <t>573231106</t>
  </si>
  <si>
    <t>Postřik živičný spojovací ze silniční emulze v množství 0,30 kg/m2</t>
  </si>
  <si>
    <t>-1988375691</t>
  </si>
  <si>
    <t>Postřik spojovací PS bez posypu kamenivem ze silniční emulze, v množství 0,30 kg/m2</t>
  </si>
  <si>
    <t>"vozovka, ZÚ - most, ACO-ACL" 2370</t>
  </si>
  <si>
    <t>"vozovka, ZÚ - most, ACL-ACP" 2370</t>
  </si>
  <si>
    <t>"vozovka, km 0,315 - KÚ, ACO-ACL" 243</t>
  </si>
  <si>
    <t>"vozovka, km 0,315 - KÚ, ACL-ACP" 243</t>
  </si>
  <si>
    <t>"napojení MK, ACO-ACL" 388</t>
  </si>
  <si>
    <t>"napojení MK, pod ACL" 388</t>
  </si>
  <si>
    <t>37</t>
  </si>
  <si>
    <t>577134111</t>
  </si>
  <si>
    <t>Asfaltový beton vrstva obrusná ACO 11 (ABS) tř. I tl 40 mm š do 3 m z nemodifikovaného asfaltu</t>
  </si>
  <si>
    <t>-77824498</t>
  </si>
  <si>
    <t>Asfaltový beton vrstva obrusná ACO 11 (ABS) s rozprostřením a se zhutněním z nemodifikovaného asfaltu v pruhu šířky do 3 m tř. I, po zhutnění tl. 40 mm</t>
  </si>
  <si>
    <t>"napojení MK" 388</t>
  </si>
  <si>
    <t>38</t>
  </si>
  <si>
    <t>577155112</t>
  </si>
  <si>
    <t>Asfaltový beton vrstva ložní ACL 16 (ABH) tl 60 mm š do 3 m z nemodifikovaného asfaltu</t>
  </si>
  <si>
    <t>777782121</t>
  </si>
  <si>
    <t>Asfaltový beton vrstva ložní ACL 16 (ABH) s rozprostřením a zhutněním z nemodifikovaného asfaltu v pruhu šířky do 3 m, po zhutnění tl. 60 mm</t>
  </si>
  <si>
    <t>39</t>
  </si>
  <si>
    <t>577165112</t>
  </si>
  <si>
    <t>Asfaltový beton vrstva ložní ACL 16 (ABH) tl 70 mm š do 3 m z nemodifikovaného asfaltu</t>
  </si>
  <si>
    <t>1700192032</t>
  </si>
  <si>
    <t>Asfaltový beton vrstva ložní ACL 16 (ABH) s rozprostřením a zhutněním z nemodifikovaného asfaltu v pruhu šířky do 3 m, po zhutnění tl. 70 mm</t>
  </si>
  <si>
    <t>40</t>
  </si>
  <si>
    <t>591141111</t>
  </si>
  <si>
    <t>Kladení dlažby z kostek velkých z kamene na MC tl 50 mm</t>
  </si>
  <si>
    <t>-933306476</t>
  </si>
  <si>
    <t>Kladení dlažby z kostek s provedením lože do tl. 50 mm, s vyplněním spár, s dvojím beraněním a se smetením přebytečného materiálu na krajnici velkých z kamene, do lože z cementové malty</t>
  </si>
  <si>
    <t>41</t>
  </si>
  <si>
    <t>58381008</t>
  </si>
  <si>
    <t>kostka dlažební žula velká 15/17</t>
  </si>
  <si>
    <t>735200473</t>
  </si>
  <si>
    <t>"dle pol. č. 591111111" 115</t>
  </si>
  <si>
    <t>115*1,01 'Přepočtené koeficientem množství</t>
  </si>
  <si>
    <t>42</t>
  </si>
  <si>
    <t>596211113</t>
  </si>
  <si>
    <t>Kladení zámkové dlažby komunikací pro pěší tl 60 mm skupiny A pl přes 300 m2</t>
  </si>
  <si>
    <t>-1336456683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</si>
  <si>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</si>
  <si>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"chodníky + nástupiště" 1205+46</t>
  </si>
  <si>
    <t>43</t>
  </si>
  <si>
    <t>59245018</t>
  </si>
  <si>
    <t>dlažba skladebná betonová 20x10x6 cm přírodní</t>
  </si>
  <si>
    <t>256732584</t>
  </si>
  <si>
    <t>1205*1,01 'Přepočtené koeficientem množství</t>
  </si>
  <si>
    <t>44</t>
  </si>
  <si>
    <t>59245006</t>
  </si>
  <si>
    <t>dlažba skladebná betonová základní pro nevidomé 20 x 10 x 6 cm barevná</t>
  </si>
  <si>
    <t>-58060688</t>
  </si>
  <si>
    <t>"varovný pás" 46,00"m2"</t>
  </si>
  <si>
    <t>46*1,01 'Přepočtené koeficientem množství</t>
  </si>
  <si>
    <t>45</t>
  </si>
  <si>
    <t>596211114</t>
  </si>
  <si>
    <t>Příplatek za kombinaci dvou barev u kladení betonových dlažeb komunikací pro pěší tl 60 mm skupiny A</t>
  </si>
  <si>
    <t>1711921571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</si>
  <si>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</si>
  <si>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"dle pol. č. 596211113" 1251</t>
  </si>
  <si>
    <t>46</t>
  </si>
  <si>
    <t>596212223</t>
  </si>
  <si>
    <t>Kladení zámkové dlažby pozemních komunikací tl 80 mm skupiny B pl přes 300 m2</t>
  </si>
  <si>
    <t>-382821399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</si>
  <si>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300 m2</t>
  </si>
  <si>
    <t>"předláždění" 20</t>
  </si>
  <si>
    <t>"kontrastní pás" 6,25</t>
  </si>
  <si>
    <t>"vodící linie" 4,4</t>
  </si>
  <si>
    <t>"varovný pás" 35,00</t>
  </si>
  <si>
    <t>47</t>
  </si>
  <si>
    <t>59245013</t>
  </si>
  <si>
    <t>dlažba zámková profilová 20x16,5x8 cm přírodní</t>
  </si>
  <si>
    <t>-1505400208</t>
  </si>
  <si>
    <t>325*1,01 'Přepočtené koeficientem množství</t>
  </si>
  <si>
    <t>48</t>
  </si>
  <si>
    <t>59245010</t>
  </si>
  <si>
    <t>dlažba zámková profilová 20x16,5x8 cm barevná</t>
  </si>
  <si>
    <t>523727955</t>
  </si>
  <si>
    <t>6,25*1,01 'Přepočtené koeficientem množství</t>
  </si>
  <si>
    <t>49</t>
  </si>
  <si>
    <t>59245006.a</t>
  </si>
  <si>
    <t>dlažba - vodící linie pro nevidomé 20 x 20 x 8 cm barevná</t>
  </si>
  <si>
    <t>478245170</t>
  </si>
  <si>
    <t>22,00*0,20</t>
  </si>
  <si>
    <t>4,4*1,01 'Přepočtené koeficientem množství</t>
  </si>
  <si>
    <t>50</t>
  </si>
  <si>
    <t>59245006.b</t>
  </si>
  <si>
    <t>dlažba skladebná betonová základní pro nevidomé 20 x 10 x 8 cm barevná</t>
  </si>
  <si>
    <t>921103123</t>
  </si>
  <si>
    <t>"varovný pás" 35,00"m2"</t>
  </si>
  <si>
    <t>51</t>
  </si>
  <si>
    <t>596212224</t>
  </si>
  <si>
    <t>Příplatek za kombinaci dvou barev u betonových dlažeb pozemních komunikací tl 80 mm skupiny B</t>
  </si>
  <si>
    <t>1085461342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</si>
  <si>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Příplatek k cenám za dlažbu z prvků dvou barev</t>
  </si>
  <si>
    <t>390,65"m2"</t>
  </si>
  <si>
    <t>52</t>
  </si>
  <si>
    <t>911111111</t>
  </si>
  <si>
    <t>Montáž zábradlí ocelového zabetonovaného</t>
  </si>
  <si>
    <t>566113479</t>
  </si>
  <si>
    <t>"délky odečteny ze situací" 16</t>
  </si>
  <si>
    <t>53</t>
  </si>
  <si>
    <t>553912070.R</t>
  </si>
  <si>
    <t>zábradelní výplň z vodorovných tyčí-poz.+barva</t>
  </si>
  <si>
    <t>569118647</t>
  </si>
  <si>
    <t>54</t>
  </si>
  <si>
    <t>911331111</t>
  </si>
  <si>
    <t>Svodidlo ocelové jednostranné zádržnosti N2 se zaberaněním sloupků v rozmezí do 2 m</t>
  </si>
  <si>
    <t>2138554588</t>
  </si>
  <si>
    <t>Silniční svodidlo s osazením sloupků zaberaněním ocelové úroveň zádržnosti N2 vzdálenosti sloupků do 2 m jednostranné</t>
  </si>
  <si>
    <t>"délky odečteny ze situace" 52</t>
  </si>
  <si>
    <t>55</t>
  </si>
  <si>
    <t>912111112.a</t>
  </si>
  <si>
    <t>D+M kovových sloupků pro zabránění vjezdu DN 150 mm, Výšky 750 mm vč. základu</t>
  </si>
  <si>
    <t>-768064613</t>
  </si>
  <si>
    <t>5"ks"</t>
  </si>
  <si>
    <t>56</t>
  </si>
  <si>
    <t>914111111</t>
  </si>
  <si>
    <t>Montáž svislé dopravní značky do velikosti 1 m2 objímkami na sloupek nebo konzolu</t>
  </si>
  <si>
    <t>872731739</t>
  </si>
  <si>
    <t>Montáž svislé dopravní značky základní velikosti do 1 m2 objímkami na sloupky nebo konzoly</t>
  </si>
  <si>
    <t>"nové značky" 10+4</t>
  </si>
  <si>
    <t>"zpětná montáž" 5</t>
  </si>
  <si>
    <t>57</t>
  </si>
  <si>
    <t>40444000</t>
  </si>
  <si>
    <t>značka dopravní svislá výstražná FeZn A1-A30 P1,P4 700mm</t>
  </si>
  <si>
    <t>215218855</t>
  </si>
  <si>
    <t>"P4" 1</t>
  </si>
  <si>
    <t>58</t>
  </si>
  <si>
    <t>404441130.a</t>
  </si>
  <si>
    <t>značka dopravní svislá reflexní zákazová B AL- 3M 700 mm</t>
  </si>
  <si>
    <t>-226874782</t>
  </si>
  <si>
    <t>"B21a" 1</t>
  </si>
  <si>
    <t>59</t>
  </si>
  <si>
    <t>404442320.a</t>
  </si>
  <si>
    <t>značka dopravní svislá reflexní AL- 3M 500 x 500 mm</t>
  </si>
  <si>
    <t>756837743</t>
  </si>
  <si>
    <t>"E2b" 2</t>
  </si>
  <si>
    <t>"IJ4a na označníku" 1</t>
  </si>
  <si>
    <t>"IP6" 3</t>
  </si>
  <si>
    <t>"P2" 1</t>
  </si>
  <si>
    <t>60</t>
  </si>
  <si>
    <t>404442580.a</t>
  </si>
  <si>
    <t>značka dopravní svislá reflexní AL- 3M 500 x 700 mm</t>
  </si>
  <si>
    <t>1350730439</t>
  </si>
  <si>
    <t>"IJ4c" 1</t>
  </si>
  <si>
    <t>61</t>
  </si>
  <si>
    <t>40444101.a</t>
  </si>
  <si>
    <t>značka dopravní svislá FeZn 500 mm</t>
  </si>
  <si>
    <t>-1393639629</t>
  </si>
  <si>
    <t>"C7a" 2"ks"</t>
  </si>
  <si>
    <t>62</t>
  </si>
  <si>
    <t>40444230.a</t>
  </si>
  <si>
    <t>značka dopravní svislá FeZn 500 x 500 mm</t>
  </si>
  <si>
    <t>-1170780797</t>
  </si>
  <si>
    <t>"E13" 2"ks"</t>
  </si>
  <si>
    <t>63</t>
  </si>
  <si>
    <t>914111112</t>
  </si>
  <si>
    <t>Montáž svislé dopravní značky do velikosti 1 m2 páskováním na sloup</t>
  </si>
  <si>
    <t>-66711408</t>
  </si>
  <si>
    <t>Montáž svislé dopravní značky základní velikosti do 1 m2 páskováním na sloupy</t>
  </si>
  <si>
    <t>"nové značky" 4</t>
  </si>
  <si>
    <t>"zpětná montáž" 3</t>
  </si>
  <si>
    <t>64</t>
  </si>
  <si>
    <t>404442320.b</t>
  </si>
  <si>
    <t>-251601202</t>
  </si>
  <si>
    <t>"E2b" 1</t>
  </si>
  <si>
    <t>"IP6" 2</t>
  </si>
  <si>
    <t>65</t>
  </si>
  <si>
    <t>914511112</t>
  </si>
  <si>
    <t>Montáž sloupku dopravních značek délky do 3,5 m s betonovým základem a patkou</t>
  </si>
  <si>
    <t>-580048138</t>
  </si>
  <si>
    <t>Montáž sloupku dopravních značek délky do 3,5 m do hliníkové patky</t>
  </si>
  <si>
    <t>"nové sloupky" 12+2</t>
  </si>
  <si>
    <t>"sloupek označníku" 1</t>
  </si>
  <si>
    <t>66</t>
  </si>
  <si>
    <t>40445230</t>
  </si>
  <si>
    <t>sloupek Zn pro dopravní značku D 70mm v 3,5m</t>
  </si>
  <si>
    <t>-1348043430</t>
  </si>
  <si>
    <t>67</t>
  </si>
  <si>
    <t>40445257</t>
  </si>
  <si>
    <t>upínací svorka na sloupek D 70 mm</t>
  </si>
  <si>
    <t>717353172</t>
  </si>
  <si>
    <t>"nové značky" (10+4)*2</t>
  </si>
  <si>
    <t>"zpětná montáž" 5*2</t>
  </si>
  <si>
    <t>68</t>
  </si>
  <si>
    <t>915111111</t>
  </si>
  <si>
    <t>Vodorovné dopravní značení dělící čáry souvislé š 125 mm základní bílá barva</t>
  </si>
  <si>
    <t>-1844296937</t>
  </si>
  <si>
    <t>Vodorovné dopravní značení stříkané barvou dělící čára šířky 125 mm souvislá bílá základní</t>
  </si>
  <si>
    <t>"V1a 0,125" 143</t>
  </si>
  <si>
    <t>69</t>
  </si>
  <si>
    <t>915111115</t>
  </si>
  <si>
    <t>Vodorovné dopravní značení dělící čáry souvislé š 125 mm základní žlutá barva</t>
  </si>
  <si>
    <t>-555744007</t>
  </si>
  <si>
    <t>Vodorovné dopravní značení stříkané barvou dělící čára šířky 125 mm souvislá žlutá základní</t>
  </si>
  <si>
    <t>"V11a" 52</t>
  </si>
  <si>
    <t>70</t>
  </si>
  <si>
    <t>915111121</t>
  </si>
  <si>
    <t>Vodorovné dopravní značení dělící čáry přerušované š 125 mm základní bílá barva</t>
  </si>
  <si>
    <t>-431138606</t>
  </si>
  <si>
    <t>Vodorovné dopravní značení stříkané barvou dělící čára šířky 125 mm přerušovaná bílá základní</t>
  </si>
  <si>
    <t>"V2b 6/3/0,125" 237</t>
  </si>
  <si>
    <t>71</t>
  </si>
  <si>
    <t>915121111</t>
  </si>
  <si>
    <t>Vodorovné dopravní značení vodící čáry souvislé š 250 mm základní bíllá barva</t>
  </si>
  <si>
    <t>-179684217</t>
  </si>
  <si>
    <t>Vodorovné dopravní značení stříkané barvou vodící čára bílá šířky 250 mm souvislá základní</t>
  </si>
  <si>
    <t>"V4 0,25" 25</t>
  </si>
  <si>
    <t>72</t>
  </si>
  <si>
    <t>915121121</t>
  </si>
  <si>
    <t>Vodorovné dopravní značení vodící čáry přerušované š 250 mm základní bíllá barva</t>
  </si>
  <si>
    <t>-637309738</t>
  </si>
  <si>
    <t>Vodorovné dopravní značení stříkané barvou vodící čára bílá šířky 250 mm přerušovaná základní</t>
  </si>
  <si>
    <t>"V2b 1,5/1,5/0,25" 53</t>
  </si>
  <si>
    <t>"V4 0,5/0,5/0,25" 39</t>
  </si>
  <si>
    <t>73</t>
  </si>
  <si>
    <t>915131111</t>
  </si>
  <si>
    <t>Vodorovné dopravní značení přechody pro chodce, šipky, symboly základní bílá barva</t>
  </si>
  <si>
    <t>553311799</t>
  </si>
  <si>
    <t>Vodorovné dopravní značení stříkané barvou přechody pro chodce, šipky, symboly bílé základní</t>
  </si>
  <si>
    <t>"V7" 93</t>
  </si>
  <si>
    <t>74</t>
  </si>
  <si>
    <t>915211111</t>
  </si>
  <si>
    <t>Vodorovné dopravní značení dělící čáry souvislé š 125 mm bílý plast</t>
  </si>
  <si>
    <t>-127198823</t>
  </si>
  <si>
    <t>Vodorovné dopravní značení stříkaným plastem dělící čára šířky 125 mm souvislá bílá základní</t>
  </si>
  <si>
    <t>75</t>
  </si>
  <si>
    <t>915211115</t>
  </si>
  <si>
    <t>Vodorovné dopravní značení dělící čáry souvislé š 125 mm žlutý plast</t>
  </si>
  <si>
    <t>-722222028</t>
  </si>
  <si>
    <t>Vodorovné dopravní značení stříkaným plastem dělící čára šířky 125 mm souvislá žlutá základní</t>
  </si>
  <si>
    <t>76</t>
  </si>
  <si>
    <t>915211121</t>
  </si>
  <si>
    <t>Vodorovné dopravní značení dělící čáry přerušované š 125 mm bílý plast</t>
  </si>
  <si>
    <t>-1610635000</t>
  </si>
  <si>
    <t>Vodorovné dopravní značení stříkaným plastem dělící čára šířky 125 mm přerušovaná bílá základní</t>
  </si>
  <si>
    <t>77</t>
  </si>
  <si>
    <t>915221111</t>
  </si>
  <si>
    <t>Vodorovné dopravní značení vodící čáry souvislé š 250 mm bílý plast</t>
  </si>
  <si>
    <t>1174572799</t>
  </si>
  <si>
    <t>Vodorovné dopravní značení stříkaným plastem vodící čára bílá šířky 250 mm souvislá základní</t>
  </si>
  <si>
    <t>78</t>
  </si>
  <si>
    <t>915221121</t>
  </si>
  <si>
    <t>Vodorovné dopravní značení vodící čáry přerušované š 250 mm bílý plast</t>
  </si>
  <si>
    <t>870438835</t>
  </si>
  <si>
    <t>Vodorovné dopravní značení stříkaným plastem vodící čára bílá šířky 250 mm přerušovaná základní</t>
  </si>
  <si>
    <t>79</t>
  </si>
  <si>
    <t>915231111</t>
  </si>
  <si>
    <t>Vodorovné dopravní značení přechody pro chodce, šipky, symboly bílý plast</t>
  </si>
  <si>
    <t>1130114674</t>
  </si>
  <si>
    <t>Vodorovné dopravní značení stříkaným plastem přechody pro chodce, šipky, symboly nápisy bílé základní</t>
  </si>
  <si>
    <t>80</t>
  </si>
  <si>
    <t>915321115</t>
  </si>
  <si>
    <t>Předformátované vodorovné dopravní značení vodící pás pro slabozraké</t>
  </si>
  <si>
    <t>34970781</t>
  </si>
  <si>
    <t>Vodorovné značení předformovaným termoplastem vodící pás pro slabozraké z 6 proužků</t>
  </si>
  <si>
    <t>81</t>
  </si>
  <si>
    <t>915351112</t>
  </si>
  <si>
    <t>Předformátované vodorovné dopravní značení číslice nebo písmeno délky do 2,5 m</t>
  </si>
  <si>
    <t>335636470</t>
  </si>
  <si>
    <t>Vodorovné značení předformovaným termoplastem písmena nebo číslice velikosti do 2,5 m</t>
  </si>
  <si>
    <t>"nápis BUS" 2</t>
  </si>
  <si>
    <t>82</t>
  </si>
  <si>
    <t>915611111</t>
  </si>
  <si>
    <t>Předznačení vodorovného liniového značení</t>
  </si>
  <si>
    <t>-896642932</t>
  </si>
  <si>
    <t>Předznačení pro vodorovné značení stříkané barvou nebo prováděné z nátěrových hmot liniové dělicí čáry, vodicí proužky</t>
  </si>
  <si>
    <t>"vodící pás, pol. č. 915321115" 23</t>
  </si>
  <si>
    <t>83</t>
  </si>
  <si>
    <t>915621111</t>
  </si>
  <si>
    <t>Předznačení vodorovného plošného značení</t>
  </si>
  <si>
    <t>-1971793981</t>
  </si>
  <si>
    <t>Předznačení pro vodorovné značení stříkané barvou nebo prováděné z nátěrových hmot plošné šipky, symboly, nápisy</t>
  </si>
  <si>
    <t>"V7"93</t>
  </si>
  <si>
    <t>"nápis BUS, pol. č. 915351112" 2 "ks" * 1 "m2"</t>
  </si>
  <si>
    <t>84</t>
  </si>
  <si>
    <t>916241213.R</t>
  </si>
  <si>
    <t>Osazení obrubníku kamenného se zřízením lože, s vyplněním a zatřením spár cementovou maltou stojatého s boční opěrou z betonu prostého tř. C 20/25n, do lože z betonu prostého téže značky</t>
  </si>
  <si>
    <t>-965128252</t>
  </si>
  <si>
    <t>191,00+555,00+25,00+6,00+47,00</t>
  </si>
  <si>
    <t>85</t>
  </si>
  <si>
    <t>58380007</t>
  </si>
  <si>
    <t>obrubník kamenný přímý, žula, 15x25</t>
  </si>
  <si>
    <t>70806995</t>
  </si>
  <si>
    <t>"délky odměřeny ze situací" 191</t>
  </si>
  <si>
    <t>86</t>
  </si>
  <si>
    <t>58380004</t>
  </si>
  <si>
    <t>obrubník kamenný přímý, žula, 25x20</t>
  </si>
  <si>
    <t>2103753708</t>
  </si>
  <si>
    <t>"délky odměřeny ze situací" 555</t>
  </si>
  <si>
    <t>87</t>
  </si>
  <si>
    <t>58380434</t>
  </si>
  <si>
    <t>obrubník kamenný obloukový , žula, r=3÷5 m 25x20</t>
  </si>
  <si>
    <t>457359465</t>
  </si>
  <si>
    <t>25,00"m"</t>
  </si>
  <si>
    <t>88</t>
  </si>
  <si>
    <t>58380444</t>
  </si>
  <si>
    <t>obrubník kamenný obloukový , žula, r=5÷10 m 25x20</t>
  </si>
  <si>
    <t>1454472833</t>
  </si>
  <si>
    <t>6,00"m"</t>
  </si>
  <si>
    <t>89</t>
  </si>
  <si>
    <t>583810020.a</t>
  </si>
  <si>
    <t>krajník kamenný žulový 130x200x300-800 mm</t>
  </si>
  <si>
    <t>-777627245</t>
  </si>
  <si>
    <t>"délky odměřeny ze situací" 47</t>
  </si>
  <si>
    <t>90</t>
  </si>
  <si>
    <t>916331112.R</t>
  </si>
  <si>
    <t>Osazení zahradního obrubníku betonového s ložem tl. od 50 do 100 mm z betonu prostého tř. C 20/25n s boční opěrou z betonu prostého tř. C 20/25n</t>
  </si>
  <si>
    <t>-1837512250</t>
  </si>
  <si>
    <t>"délky odměřeny ze situací" 302</t>
  </si>
  <si>
    <t>91</t>
  </si>
  <si>
    <t>59217036</t>
  </si>
  <si>
    <t>obrubník betonový parkový přírodní 50x8x25 cm</t>
  </si>
  <si>
    <t>-839924352</t>
  </si>
  <si>
    <t>"dle pol. č. 916331112" 302 "m"</t>
  </si>
  <si>
    <t>92</t>
  </si>
  <si>
    <t>919732211</t>
  </si>
  <si>
    <t>Styčná spára napojení nového živičného povrchu na stávající za tepla š 15 mm hl 25 mm s prořezáním</t>
  </si>
  <si>
    <t>-1266792488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</si>
  <si>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</si>
  <si>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"dle pol. č. 919735111" 59</t>
  </si>
  <si>
    <t>93</t>
  </si>
  <si>
    <t>919735111</t>
  </si>
  <si>
    <t>Řezání stávajícího živičného krytu hl do 50 mm</t>
  </si>
  <si>
    <t>-1564543430</t>
  </si>
  <si>
    <t>Řezání stávajícího živičného krytu nebo podkladu hloubky do 50 mm</t>
  </si>
  <si>
    <t>"délky odečteny ze situací" 59</t>
  </si>
  <si>
    <t>94</t>
  </si>
  <si>
    <t>919735112</t>
  </si>
  <si>
    <t>Řezání stávajícího živičného krytu hl do 100 mm</t>
  </si>
  <si>
    <t>-412733226</t>
  </si>
  <si>
    <t>Řezání stávajícího živičného krytu nebo podkladu hloubky přes 50 do 100 mm</t>
  </si>
  <si>
    <t>"odříznutí pro frézu" 59</t>
  </si>
  <si>
    <t>95</t>
  </si>
  <si>
    <t>997221551.a</t>
  </si>
  <si>
    <t>Vodorovná doprava suti bez naložení, ale se složením a s hrubým urovnáním ze sypkých materiálů,  do vzdálenosti dle možností zhotovitele</t>
  </si>
  <si>
    <t>1877221968</t>
  </si>
  <si>
    <t>Vodorovná doprava suti bez naložení, ale se složením a s hrubým urovnáním ze sypkých materiálů, do vzdálenosti dle možností zhotovitele</t>
  </si>
  <si>
    <t>na skládku</t>
  </si>
  <si>
    <t>"dle pol. č. 113107225" 1950,75</t>
  </si>
  <si>
    <t>"dle pol. č. 113107142" 61,38</t>
  </si>
  <si>
    <t>recyklát - dobropis</t>
  </si>
  <si>
    <t>96</t>
  </si>
  <si>
    <t>Vodorovná doprava suti z kusových materiálů do vzdálenosti dle možností zhotovitele</t>
  </si>
  <si>
    <t>1303730844</t>
  </si>
  <si>
    <t>"záhonové obrubníky na skládku" 2,08"t"</t>
  </si>
  <si>
    <t>"ležaté bet obrubníky na skládku" 5,22"t"</t>
  </si>
  <si>
    <t>"ležaté kamen obrubníky do skladu" 18,56"t"</t>
  </si>
  <si>
    <t>"stojaté bet obrubníky na skládku" 4,10"t"</t>
  </si>
  <si>
    <t>97</t>
  </si>
  <si>
    <t>-1236459353</t>
  </si>
  <si>
    <t>98</t>
  </si>
  <si>
    <t>997221845</t>
  </si>
  <si>
    <t>Poplatek za uložení na skládce (skládkovné) odpadu asfaltového bez dehtu kód odpadu 170 302</t>
  </si>
  <si>
    <t>365174609</t>
  </si>
  <si>
    <t>Poplatek za uložení stavebního odpadu na skládce (skládkovné) asfaltového bez obsahu dehtu zatříděného do Katalogu odpadů pod kódem 170 302</t>
  </si>
  <si>
    <t>"vybouraný chodník" 61,38"t"</t>
  </si>
  <si>
    <t>99</t>
  </si>
  <si>
    <t>50247052</t>
  </si>
  <si>
    <t>998</t>
  </si>
  <si>
    <t>Přesun hmot</t>
  </si>
  <si>
    <t>100</t>
  </si>
  <si>
    <t>998225111</t>
  </si>
  <si>
    <t>Přesun hmot pro pozemní komunikace s krytem z kamene, monolitickým betonovým nebo živičným</t>
  </si>
  <si>
    <t>-2078145336</t>
  </si>
  <si>
    <t>Přesun hmot pro komunikace s krytem z kameniva, monolitickým betonovým nebo živičným dopravní vzdálenost do 200 m jakékoliv délky objektu</t>
  </si>
  <si>
    <t>101</t>
  </si>
  <si>
    <t>998225191</t>
  </si>
  <si>
    <t>Příplatek k přesunu hmot pro pozemní komunikace s krytem z kamene, živičným, betonovým do 1000 m</t>
  </si>
  <si>
    <t>-1592664496</t>
  </si>
  <si>
    <t>Přesun hmot pro komunikace s krytem z kameniva, monolitickým betonovým nebo živičným Příplatek k ceně za zvětšený přesun přes vymezenou největší dopravní vzdálenost do 1000 m</t>
  </si>
  <si>
    <t>"přesun dopravních značek z mezideponie" 0,032</t>
  </si>
  <si>
    <t>PSV</t>
  </si>
  <si>
    <t>Práce a dodávky PSV</t>
  </si>
  <si>
    <t>789</t>
  </si>
  <si>
    <t>Povrchové úpravy ocelových konstrukcí a technologických zařízení</t>
  </si>
  <si>
    <t>102</t>
  </si>
  <si>
    <t>789121141</t>
  </si>
  <si>
    <t>Čištění mechanizované ocelových konstrukcí třídy I stupeň přípravy St 3 stupeň zrezivění B</t>
  </si>
  <si>
    <t>427734429</t>
  </si>
  <si>
    <t>Úpravy povrchů pod nátěry ocelových konstrukcí třídy I odstranění rzi a nečistot mechanizovaným čištěním stupeň přípravy St 3, stupeň zrezivění B</t>
  </si>
  <si>
    <t>"stávající zábradlí" 7</t>
  </si>
  <si>
    <t>103</t>
  </si>
  <si>
    <t>789325310</t>
  </si>
  <si>
    <t>Nátěr ocelových konstrukcí třídy I 2složkový polyuretanový základní tl do 40 µm</t>
  </si>
  <si>
    <t>-370139122</t>
  </si>
  <si>
    <t>Nátěr ocelových konstrukcí třídy I dvousložkový polyuretanový základní, tloušťky do 40 μm</t>
  </si>
  <si>
    <t>104</t>
  </si>
  <si>
    <t>789325315</t>
  </si>
  <si>
    <t>Nátěr ocelových konstrukcí třídy I 2složkový polyuretanový mezivrstva tl do 40 µm</t>
  </si>
  <si>
    <t>1248889273</t>
  </si>
  <si>
    <t>Nátěr ocelových konstrukcí třídy I dvousložkový polyuretanový mezivrstva, tloušťky do 40 μm</t>
  </si>
  <si>
    <t>105</t>
  </si>
  <si>
    <t>789325320</t>
  </si>
  <si>
    <t>Nátěr ocelových konstrukcí třídy I 2složkový polyuretanový krycí (vrchní) tl do 40 µm</t>
  </si>
  <si>
    <t>-1790979773</t>
  </si>
  <si>
    <t>Nátěr ocelových konstrukcí třídy I dvousložkový polyuretanový krycí (vrchní), tloušťky do 40 μm</t>
  </si>
  <si>
    <t>SO 101.2 - Úprava plochy na p. č. 3063/1 a 2896/2</t>
  </si>
  <si>
    <t>211854406</t>
  </si>
  <si>
    <t>plochy stanoveny planimetrováním ze situace</t>
  </si>
  <si>
    <t>"chodníky - ruční odstranění" 54</t>
  </si>
  <si>
    <t>113107243</t>
  </si>
  <si>
    <t>Odstranění podkladu živičného tl 150 mm strojně pl přes 200 m2</t>
  </si>
  <si>
    <t>-411702249</t>
  </si>
  <si>
    <t>Odstranění podkladů nebo krytů strojně plochy jednotlivě přes 200 m2 s přemístěním hmot na skládku na vzdálenost do 20 m nebo s naložením na dopravní prostředek živičných, o tl. vrstvy přes 100 do 150 mm</t>
  </si>
  <si>
    <t>"plochy stanoveny planimetrováním ze situace" 773</t>
  </si>
  <si>
    <t>113107121</t>
  </si>
  <si>
    <t>Odstranění podkladu z kameniva drceného tl 100 mm ručně</t>
  </si>
  <si>
    <t>-1181463580</t>
  </si>
  <si>
    <t>Odstranění podkladů nebo krytů ručně s přemístěním hmot na skládku na vzdálenost do 3 m nebo s naložením na dopravní prostředek z kameniva hrubého drceného, o tl. vrstvy do 100 mm</t>
  </si>
  <si>
    <t>"Odstraneni podk. vrstev nestmelenych pod chodnikem tl. 0,090" 54,00"m2"</t>
  </si>
  <si>
    <t>113203111</t>
  </si>
  <si>
    <t>Vytrhání obrub z dlažebních kostek</t>
  </si>
  <si>
    <t>-293012713</t>
  </si>
  <si>
    <t>Vytrhání obrub s vybouráním lože, s přemístěním hmot na skládku na vzdálenost do 3 m nebo s naložením na dopravní prostředek z dlažebních kostek</t>
  </si>
  <si>
    <t>5,00"m"</t>
  </si>
  <si>
    <t>122102202</t>
  </si>
  <si>
    <t>Odkopávky a prokopávky nezapažené pro silnice objemu do 1000 m3 v hornině tř. 1 a 2</t>
  </si>
  <si>
    <t>-351518639</t>
  </si>
  <si>
    <t>Odkopávky a prokopávky nezapažené pro silnice s přemístěním výkopku v příčných profilech na vzdálenost do 15 m nebo s naložením na dopravní prostředek v horninách tř. 1 a 2 přes 100 do 1 000 m3</t>
  </si>
  <si>
    <t>"chodník 1" 13</t>
  </si>
  <si>
    <t>"chodník 2" 16</t>
  </si>
  <si>
    <t>"park" 25</t>
  </si>
  <si>
    <t>"pro AZ" 92,00"m3"</t>
  </si>
  <si>
    <t>-1627301107</t>
  </si>
  <si>
    <t>doprava ze zemníku</t>
  </si>
  <si>
    <t>"dle pol. č. 171102101" 8</t>
  </si>
  <si>
    <t>"dle pol. č. 171203111" 144</t>
  </si>
  <si>
    <t>"dle pol. č. 569903311" 8</t>
  </si>
  <si>
    <t>Vodorovné přemístění výkopku nebo sypaniny po suchu na obvyklém dopravním prostředku, bez naložení výkopku, avšak se složením bez rozhrnutí z horniny tř. 1 až 4  do vzdálenosti dle možností zhotovitele</t>
  </si>
  <si>
    <t>-2109724135</t>
  </si>
  <si>
    <t>"celková vytěžená zemina na skládku" 146,00"m3"</t>
  </si>
  <si>
    <t>970904059</t>
  </si>
  <si>
    <t>"chodník 1" 4</t>
  </si>
  <si>
    <t>"chodník 2" 4</t>
  </si>
  <si>
    <t>341853379</t>
  </si>
  <si>
    <t>" pro AZ" 27,00+32,00+33,00</t>
  </si>
  <si>
    <t>598620760</t>
  </si>
  <si>
    <t>92,00"m3"*2,00"t/m3"</t>
  </si>
  <si>
    <t>886710340</t>
  </si>
  <si>
    <t>-1925621187</t>
  </si>
  <si>
    <t>"celková vytěžená zemina na skládku" 146,00"m3" * 2 "t/m3"</t>
  </si>
  <si>
    <t>171203111</t>
  </si>
  <si>
    <t>Uložení a hrubé rozhrnutí výkopku bez zhutnění v rovině a ve svahu do 1:5</t>
  </si>
  <si>
    <t>1991290998</t>
  </si>
  <si>
    <t>Uložení výkopku bez zhutnění s hrubým rozhrnutím v rovině nebo na svahu do 1:5</t>
  </si>
  <si>
    <t>"park" 144</t>
  </si>
  <si>
    <t>1977660709</t>
  </si>
  <si>
    <t>"vozovka" 234,00</t>
  </si>
  <si>
    <t>-1949466626</t>
  </si>
  <si>
    <t>"ŠDb 0/32 Ge, podklad pod dlažbu" 234,00</t>
  </si>
  <si>
    <t>-1741654454</t>
  </si>
  <si>
    <t>"dosypávka krajnic" 8</t>
  </si>
  <si>
    <t>596211112</t>
  </si>
  <si>
    <t>Kladení zámkové dlažby komunikací pro pěší tl 60 mm skupiny A pl do 300 m2</t>
  </si>
  <si>
    <t>-965543401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</si>
  <si>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</si>
  <si>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"plochy odečteny planimetrováním ze situací" 222"m2"</t>
  </si>
  <si>
    <t>59245015</t>
  </si>
  <si>
    <t>dlažba zámková profilová základní 20x16,5x6 cm přírodní</t>
  </si>
  <si>
    <t>-838394860</t>
  </si>
  <si>
    <t>"dle pol. č. 596211112" 222,00</t>
  </si>
  <si>
    <t>222*1,02 'Přepočtené koeficientem množství</t>
  </si>
  <si>
    <t>1504220600</t>
  </si>
  <si>
    <t>"délky odečteny ze situací" 141</t>
  </si>
  <si>
    <t>59217038</t>
  </si>
  <si>
    <t>obrubník betonový parkový barevný 50x8x25 cm</t>
  </si>
  <si>
    <t>1577649125</t>
  </si>
  <si>
    <t>"dle pol. č. 916331112" 141 "m"</t>
  </si>
  <si>
    <t>938902202</t>
  </si>
  <si>
    <t>Čištění příkopů ručně š dna do 400 mm objem nánosu do 0,30 m3/m</t>
  </si>
  <si>
    <t>-1557406864</t>
  </si>
  <si>
    <t>Čištění příkopů komunikací s odstraněním travnatého porostu nebo nánosu s naložením na dopravní prostředek nebo s přemístěním na hromady na vzdálenost do 20 m ručně při šířce dna do 400 mm a objemu nánosu přes 0,15 do 0,30 m3/m</t>
  </si>
  <si>
    <t>"délky odečteny planimetrováním ze situací" 30</t>
  </si>
  <si>
    <t>938902462</t>
  </si>
  <si>
    <t>Čištění propustků ručně D do 1000 mm při tl nánosu do 50% DN</t>
  </si>
  <si>
    <t>-504726087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</si>
  <si>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</si>
  <si>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962042320</t>
  </si>
  <si>
    <t>Bourání zdiva nadzákladového z betonu prostého do 1 m3</t>
  </si>
  <si>
    <t>-1637179905</t>
  </si>
  <si>
    <t>Bourání zdiva z betonu prostého nadzákladového objemu do 1 m3</t>
  </si>
  <si>
    <t>"betonový panel" 2,36*0,81*0,15</t>
  </si>
  <si>
    <t>966008212</t>
  </si>
  <si>
    <t>Bourání odvodňovacího žlabu z betonových příkopových tvárnic š do 800 mm</t>
  </si>
  <si>
    <t>-214924795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</si>
  <si>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</si>
  <si>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"délky odečteny planimetrováním ze situací" 5</t>
  </si>
  <si>
    <t>-48620995</t>
  </si>
  <si>
    <t>"dle pol. č. 938902202" 5,16</t>
  </si>
  <si>
    <t>"dle pol. č. 938902462" 0,387</t>
  </si>
  <si>
    <t>"kamenivo" 9,18"t"</t>
  </si>
  <si>
    <t>"dle pol. č. 113107142" 11,88</t>
  </si>
  <si>
    <t>"dle pol. č. 113107243" 244,268</t>
  </si>
  <si>
    <t>-1531018783</t>
  </si>
  <si>
    <t>"dle pol. č. 962042320" 0,631</t>
  </si>
  <si>
    <t>"dle pol. č. 966008211" 1,25</t>
  </si>
  <si>
    <t>997221611</t>
  </si>
  <si>
    <t>Nakládání suti na dopravní prostředky pro vodorovnou dopravu</t>
  </si>
  <si>
    <t>-1568983125</t>
  </si>
  <si>
    <t>Nakládání na dopravní prostředky pro vodorovnou dopravu suti</t>
  </si>
  <si>
    <t>1250147028</t>
  </si>
  <si>
    <t>2037541971</t>
  </si>
  <si>
    <t>-1430478920</t>
  </si>
  <si>
    <t>998223011</t>
  </si>
  <si>
    <t>Přesun hmot pro pozemní komunikace s krytem dlážděným</t>
  </si>
  <si>
    <t>-1469659497</t>
  </si>
  <si>
    <t>Přesun hmot pro pozemní komunikace s krytem dlážděným dopravní vzdálenost do 200 m jakékoliv délky objektu</t>
  </si>
  <si>
    <t>SO 182 - DIO</t>
  </si>
  <si>
    <t>Městys Zápy</t>
  </si>
  <si>
    <t>70891095</t>
  </si>
  <si>
    <t>STŘEDOČESKÝ KRAJ</t>
  </si>
  <si>
    <t>CZ70891095</t>
  </si>
  <si>
    <t>CZ 48585955</t>
  </si>
  <si>
    <t xml:space="preserve">    VRN9 - Ostatní náklady</t>
  </si>
  <si>
    <t>VRN9</t>
  </si>
  <si>
    <t>090001000.R</t>
  </si>
  <si>
    <t>POMOC PRÁCE ZŘÍZ NEBO ZAJIŠŤ REGULACI DOPRAVY</t>
  </si>
  <si>
    <t>-59576592</t>
  </si>
  <si>
    <t xml:space="preserve">Projekt DIO a DIR
Kompletní dopravně inženýrská opatření po dobu stavby zahrnující:
- Přechodné svislé i vodorovné dopravní značení, dopravní zařízení a světelné signály, jejich dodávka, montáž, demontáž, kontrola, údržba, servis, přemisťování, přeznačování a manipulace s nimi.
- Zpracování podrobné dokumentace jednotlivých dopravně-inženýrských opatření v návaznosti na konkrétní harmonogram prací a projednání DIO před stanovením přechodné úpravy provozu.
- Zajištění inženýrské činnosti pro projednání DIO včetně stanovení přechodné úpravy provozu na pozemních komunikacích, rozhodnutí o uzavírce a dalších správních rozhodnutí nutných pro realizaci.
</t>
  </si>
  <si>
    <t>SO 201 - Rekonstrukce mostu přes trať</t>
  </si>
  <si>
    <t xml:space="preserve">    6 - Úpravy povrchů, podlahy a osazování výplní</t>
  </si>
  <si>
    <t xml:space="preserve">    711 - Izolace proti vodě, vlhkosti a plynům</t>
  </si>
  <si>
    <t>113106184</t>
  </si>
  <si>
    <t>Rozebrání dlažeb vozovek z velkých kostek s ložem ze živice strojně pl do 50 m2</t>
  </si>
  <si>
    <t>-1203997048</t>
  </si>
  <si>
    <t>Rozebrání dlažeb a dílců vozovek a ploch s přemístěním hmot na skládku na vzdálenost do 3 m nebo s naložením na dopravní prostředek, s jakoukoliv výplní spár strojně plochy jednotlivě do 50 m2 z velkých kostek s ložem ze živice</t>
  </si>
  <si>
    <t>"chodník" 27</t>
  </si>
  <si>
    <t>"vozovka" 32,46</t>
  </si>
  <si>
    <t>113107153</t>
  </si>
  <si>
    <t>Odstranění podkladu z kameniva těženého tl 300 mm strojně pl přes 50 do 200 m2</t>
  </si>
  <si>
    <t>-307141259</t>
  </si>
  <si>
    <t>Odstranění podkladů nebo krytů strojně plochy jednotlivě přes 50 m2 do 200 m2 s přemístěním hmot na skládku na vzdálenost do 20 m nebo s naložením na dopravní prostředek z kameniva těženého, o tl. vrstvy přes 200 do 300 mm</t>
  </si>
  <si>
    <t>9,80*7,30</t>
  </si>
  <si>
    <t>113107171</t>
  </si>
  <si>
    <t>Odstranění podkladu z betonu prostého tl 150 mm strojně pl přes 50 do 200 m2</t>
  </si>
  <si>
    <t>534449003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</si>
  <si>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</si>
  <si>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2*2,45*20</t>
  </si>
  <si>
    <t>113154113</t>
  </si>
  <si>
    <t>Frézování živičného krytu tl 50 mm pruh š 0,5 m pl do 500 m2 bez překážek v trase</t>
  </si>
  <si>
    <t>1433189886</t>
  </si>
  <si>
    <t>Frézování živičného podkladu nebo krytu s naložením na dopravní prostředek plochy do 500 m2 bez překážek v trase pruhu šířky do 0,5 m, tloušťky vrstvy 50 mm</t>
  </si>
  <si>
    <t>"vozovka - 3 vrstvy" 3*7,30*9,20</t>
  </si>
  <si>
    <t>"chodník 2 vrstvy" 2*27,00*2,85</t>
  </si>
  <si>
    <t>-1755096258</t>
  </si>
  <si>
    <t>2*27,00</t>
  </si>
  <si>
    <t>115101201</t>
  </si>
  <si>
    <t>Čerpání vody na dopravní výšku do 10 m průměrný přítok do 500 l/min</t>
  </si>
  <si>
    <t>hod</t>
  </si>
  <si>
    <t>463542630</t>
  </si>
  <si>
    <t>Čerpání vody na dopravní výšku do 10 m s uvažovaným průměrným přítokem do 500 l/min</t>
  </si>
  <si>
    <t>10"dní"*10"hod"</t>
  </si>
  <si>
    <t>115101301</t>
  </si>
  <si>
    <t>Pohotovost čerpací soupravy pro dopravní výšku do 10 m přítok do 500 l/min</t>
  </si>
  <si>
    <t>den</t>
  </si>
  <si>
    <t>-370630249</t>
  </si>
  <si>
    <t>Pohotovost záložní čerpací soupravy pro dopravní výšku do 10 m s uvažovaným průměrným přítokem do 500 l/min</t>
  </si>
  <si>
    <t>10"dní"</t>
  </si>
  <si>
    <t>122101102</t>
  </si>
  <si>
    <t>Odkopávky a prokopávky nezapažené v hornině tř. 1 a 2 objem do 1000 m3</t>
  </si>
  <si>
    <t>-1892882993</t>
  </si>
  <si>
    <t>Odkopávky a prokopávky nezapažené s přehozením výkopku na vzdálenost do 3 m nebo s naložením na dopravní prostředek v horninách tř. 1 a 2 přes 100 do 1 000 m3</t>
  </si>
  <si>
    <t>2*2,20*2,30*16,00</t>
  </si>
  <si>
    <t>"pro schodiště" 1,40*(0,80*0,70+0,95*0,55+1,05*0,55)</t>
  </si>
  <si>
    <t>"Zpevnění podél křídel" 3*1,10*(0,8*0,7+0,95*0,55+1,05*0,55)</t>
  </si>
  <si>
    <t>Vykopávky v zemníku na suchu vč. vodorovné dopravy ze vzdálenosti dle možností uchazeče a poplatku za nákup vhodného materiálu</t>
  </si>
  <si>
    <t>2067479470</t>
  </si>
  <si>
    <t>"dle zásypu jam" 70,272"m3"</t>
  </si>
  <si>
    <t>Vodorovné přemístění výkopku/sypaniny z horniny tř. 1 až 4 do vzdálenosti dle možností zhotovitele</t>
  </si>
  <si>
    <t>1234738709</t>
  </si>
  <si>
    <t xml:space="preserve">"zemina" 169,722"m3" </t>
  </si>
  <si>
    <t>-532960643</t>
  </si>
  <si>
    <t>-1295048197</t>
  </si>
  <si>
    <t>"zemina" 169,722"m3"  *2"t/m3"</t>
  </si>
  <si>
    <t>174101101</t>
  </si>
  <si>
    <t>Zásyp jam, šachet rýh nebo kolem objektů sypaninou se zhutněním</t>
  </si>
  <si>
    <t>-1173312569</t>
  </si>
  <si>
    <t>Zásyp sypaninou z jakékoliv horniny s uložením výkopku ve vrstvách se zhutněním jam, šachet, rýh nebo kolem objektů v těchto vykopávkách</t>
  </si>
  <si>
    <t>"Zpětný zásyp za opěrami – materiál přechodové oblasti" 2*2,196"m2"*16,0</t>
  </si>
  <si>
    <t>1123226085</t>
  </si>
  <si>
    <t>"chodníky" 112,09</t>
  </si>
  <si>
    <t>212341111</t>
  </si>
  <si>
    <t>Obetonování drenážních trub mezerovitým betonem</t>
  </si>
  <si>
    <t>-1106346097</t>
  </si>
  <si>
    <t>2*1,509"m2"*16,00</t>
  </si>
  <si>
    <t>212792212</t>
  </si>
  <si>
    <t>Odvodnění mostní opěry - drenážní flexibilní plastové potrubí DN 160</t>
  </si>
  <si>
    <t>1567126990</t>
  </si>
  <si>
    <t>Odvodnění mostní opěry z plastových trub drenážní potrubí flexibilní DN 160</t>
  </si>
  <si>
    <t>2*16,10"m"</t>
  </si>
  <si>
    <t>213141111.a</t>
  </si>
  <si>
    <t>Zřízení vrstvy z fólie v rovině nebo ve sklonu do 1:5 š do 3 m</t>
  </si>
  <si>
    <t>1899598016</t>
  </si>
  <si>
    <t>Zřízení vrstvy z fólie v rovině nebo ve sklonu do 1:5, šířky do 3 m</t>
  </si>
  <si>
    <t>"u drenáže" 2*2,20*16,00</t>
  </si>
  <si>
    <t>28322024.a</t>
  </si>
  <si>
    <t>těsnící fólie</t>
  </si>
  <si>
    <t>1505324921</t>
  </si>
  <si>
    <t>70,4*1,15 'Přepočtené koeficientem množství</t>
  </si>
  <si>
    <t>317171127</t>
  </si>
  <si>
    <t>Kotvení monolitického betonu římsy do mostovky kotvou talířovou</t>
  </si>
  <si>
    <t>-350481395</t>
  </si>
  <si>
    <t>"NK, (7,3*2,5)" 19</t>
  </si>
  <si>
    <t>"křídla po 0,5 m, (19,7 m * 4 ks)" 79</t>
  </si>
  <si>
    <t>553111111.R</t>
  </si>
  <si>
    <t>Přípravek pro kotvení římsy</t>
  </si>
  <si>
    <t>-100119850</t>
  </si>
  <si>
    <t>"NK, (7,3*2,5)" 19 "ks" * 6 "kg/ks"</t>
  </si>
  <si>
    <t>"křídla po 0,5 m, (19,7 m * 4 ks)" 79 "ks" * 6 "kg/ks"</t>
  </si>
  <si>
    <t>317321118</t>
  </si>
  <si>
    <t>Mostní římsy ze ŽB C 30/37</t>
  </si>
  <si>
    <t>-1274889343</t>
  </si>
  <si>
    <t>Římsy ze železového betonu C 30/37</t>
  </si>
  <si>
    <t>C 30/37 - XF4+XD3</t>
  </si>
  <si>
    <t>"na mostě" 2,327*7,3</t>
  </si>
  <si>
    <t>"na křídlech" 0,374*9,82+0,376*9,82</t>
  </si>
  <si>
    <t>317353121</t>
  </si>
  <si>
    <t>Bednění mostních říms všech tvarů - zřízení</t>
  </si>
  <si>
    <t>-92739498</t>
  </si>
  <si>
    <t>Bednění mostní římsy zřízení všech tvarů</t>
  </si>
  <si>
    <t>(4,704+4,988)*7,3+(1,522+1,551+1,571+1,510)*9,82+2*2,327+0,374+0,376</t>
  </si>
  <si>
    <t>317353221</t>
  </si>
  <si>
    <t>Bednění mostních říms všech tvarů - odstranění</t>
  </si>
  <si>
    <t>-45690777</t>
  </si>
  <si>
    <t>Bednění mostní římsy odstranění všech tvarů</t>
  </si>
  <si>
    <t>317361116</t>
  </si>
  <si>
    <t>Výztuž mostních říms z betonářské oceli 10 505</t>
  </si>
  <si>
    <t>-1507726695</t>
  </si>
  <si>
    <t>Výztuž mostních železobetonových říms z betonářské oceli 10 505 (R) nebo BSt 500</t>
  </si>
  <si>
    <t>"odhad 150 kg/m3" 0,150*24,352</t>
  </si>
  <si>
    <t>334323218</t>
  </si>
  <si>
    <t>Mostní křídla a závěrné zídky ze ŽB C 30/37</t>
  </si>
  <si>
    <t>-438595405</t>
  </si>
  <si>
    <t>Mostní křídla a závěrné zídky z betonu železového C 30/37</t>
  </si>
  <si>
    <t>C 30/37 - XF4 + XD3</t>
  </si>
  <si>
    <t>"závěrná zídka" (1,299+1,352)*16,34</t>
  </si>
  <si>
    <t>334323318</t>
  </si>
  <si>
    <t>Mostní bloky ložisek ze ŽB C 30/37</t>
  </si>
  <si>
    <t>-1330675831</t>
  </si>
  <si>
    <t>Mostní bloky ložisek z betonu železového C 30/37</t>
  </si>
  <si>
    <t>úložný práh C 30/37 - XF4 + XD3</t>
  </si>
  <si>
    <t>2*0,272*10,72</t>
  </si>
  <si>
    <t>334352111</t>
  </si>
  <si>
    <t>Bednění mostních křídel a závěrných zídek ze systémového bednění s výplní z překližek - zřízení</t>
  </si>
  <si>
    <t>1364372581</t>
  </si>
  <si>
    <t>Bednění mostních křídel a závěrných zídek ze systémového bednění zřízení z překližek</t>
  </si>
  <si>
    <t>"závěrná zídka" (3,148+3,261)*16,34+1,299+1,352</t>
  </si>
  <si>
    <t>"úložný práh, závěrná zídka C 30/37 - XF4+XD3" 2*1,476*10,72</t>
  </si>
  <si>
    <t>334352211</t>
  </si>
  <si>
    <t>Bednění mostních křídel a závěrných zídek ze systémového bednění s výplní z překližek - odstranění</t>
  </si>
  <si>
    <t>2015086453</t>
  </si>
  <si>
    <t>Bednění mostních křídel a závěrných zídek ze systémového bednění odstranění z překližek</t>
  </si>
  <si>
    <t>"úložný práh, závěrná zídka C 30/37 - XF4 + XD3" 2*1,476*10,72</t>
  </si>
  <si>
    <t>334361226</t>
  </si>
  <si>
    <t>Výztuž křídel, závěrných zdí z betonářské oceli 10 505</t>
  </si>
  <si>
    <t>697105350</t>
  </si>
  <si>
    <t>Výztuž betonářská mostních konstrukcí opěr, úložných prahů, křídel, závěrných zídek, bloků ložisek, pilířů a sloupů z oceli 10 505 (R) nebo BSt 500 křídel, závěrných zdí</t>
  </si>
  <si>
    <t>"závěrná zídka, odhad 200 kg/m3" 0,200*(1,299+1,352)*16,34</t>
  </si>
  <si>
    <t>"úložný práh C 30/37 - XF4 + XD3, odhad 200 kg/m3" 0,200*2*0,272*10,72</t>
  </si>
  <si>
    <t>388995211</t>
  </si>
  <si>
    <t>Chránička kabelů z trub HDPE v římse DN 80</t>
  </si>
  <si>
    <t>-1243332263</t>
  </si>
  <si>
    <t>Chránička kabelů v římse z trub HDPE do DN 80</t>
  </si>
  <si>
    <t>2*37,00</t>
  </si>
  <si>
    <t>388995212</t>
  </si>
  <si>
    <t>Chránička kabelů z trub HDPE v římse DN 110</t>
  </si>
  <si>
    <t>-1653881034</t>
  </si>
  <si>
    <t>Chránička kabelů v římse z trub HDPE přes DN 80 do DN 110</t>
  </si>
  <si>
    <t>5*37,00</t>
  </si>
  <si>
    <t>388995213</t>
  </si>
  <si>
    <t>Chránička kabelů z trub HDPE v římse DN 140</t>
  </si>
  <si>
    <t>544194328</t>
  </si>
  <si>
    <t>Chránička kabelů v římse z trub HDPE přes DN 110 do DN 140</t>
  </si>
  <si>
    <t>4*37,00</t>
  </si>
  <si>
    <t>388995214</t>
  </si>
  <si>
    <t>Chránička kabelů z trub HDPE v římse DN 160</t>
  </si>
  <si>
    <t>374127781</t>
  </si>
  <si>
    <t>Chránička kabelů v římse z trub HDPE přes DN 140 do DN 160</t>
  </si>
  <si>
    <t>417321515</t>
  </si>
  <si>
    <t>Ztužující pásy a věnce ze ŽB tř. C 25/30</t>
  </si>
  <si>
    <t>-761957812</t>
  </si>
  <si>
    <t>Ztužující pásy a věnce z betonu železového (bez výztuže) tř. C 25/30</t>
  </si>
  <si>
    <t>ŽB věnec na křídlech, C 25/30 - XF2 + XD1</t>
  </si>
  <si>
    <t>(0,16+0,155+0,286)*10,5</t>
  </si>
  <si>
    <t>417351115</t>
  </si>
  <si>
    <t>Zřízení bednění ztužujících věnců</t>
  </si>
  <si>
    <t>-66175161</t>
  </si>
  <si>
    <t>Bednění bočnic ztužujících pásů a věnců včetně vzpěr zřízení</t>
  </si>
  <si>
    <t>(0,39+0,38+0,38+0,36+0,67+0,69)*10,5</t>
  </si>
  <si>
    <t>417351116</t>
  </si>
  <si>
    <t>Odstranění bednění ztužujících věnců</t>
  </si>
  <si>
    <t>-779482450</t>
  </si>
  <si>
    <t>Bednění bočnic ztužujících pásů a věnců včetně vzpěr odstranění</t>
  </si>
  <si>
    <t>417361821</t>
  </si>
  <si>
    <t>Výztuž ztužujících pásů a věnců betonářskou ocelí 10 505</t>
  </si>
  <si>
    <t>-2068309154</t>
  </si>
  <si>
    <t>Výztuž ztužujících pásů a věnců z betonářské oceli 10 505 (R) nebo BSt 500</t>
  </si>
  <si>
    <t>6,311 "m3" * 0,07 "t/m3"</t>
  </si>
  <si>
    <t>421321128</t>
  </si>
  <si>
    <t>Mostní nosné konstrukce deskové ze ŽB C 30/37</t>
  </si>
  <si>
    <t>-1952394508</t>
  </si>
  <si>
    <t>Mostní železobetonové nosné konstrukce deskové nebo klenbové, trámové, ostatní deskové, z betonu C 30/37</t>
  </si>
  <si>
    <t>C 35/45 - XF2 + XD1</t>
  </si>
  <si>
    <t>"deska" 8,24*7,3</t>
  </si>
  <si>
    <t>"příčníky" (9,01+9,90)*0,65</t>
  </si>
  <si>
    <t>421351111</t>
  </si>
  <si>
    <t>Bednění přesahu spřažené mostovky š do 600 mm - zřízení</t>
  </si>
  <si>
    <t>1434115052</t>
  </si>
  <si>
    <t>Bednění deskových konstrukcí mostů z betonu železového nebo předpjatého zřízení přesahu spřažené mostovky šíře do 600 mm</t>
  </si>
  <si>
    <t>"deska" 16,903*6,0</t>
  </si>
  <si>
    <t>"příčník" (18,644+18,746)*0,65+(9,01+9,90)+17,252+18,122</t>
  </si>
  <si>
    <t>421351211</t>
  </si>
  <si>
    <t>Bednění přesahu spřažené mostovky š do 600 mm - odstranění</t>
  </si>
  <si>
    <t>128069925</t>
  </si>
  <si>
    <t>Bednění deskových konstrukcí mostů z betonu železového nebo předpjatého odstranění přesahu spřažené mostovky šíře do 600 mm</t>
  </si>
  <si>
    <t>421361226</t>
  </si>
  <si>
    <t>Výztuž ŽB deskového mostu z betonářské oceli 10 505</t>
  </si>
  <si>
    <t>1115576981</t>
  </si>
  <si>
    <t>Výztuž deskových konstrukcí z betonářské oceli 10 505 (R) nebo BSt 500 deskového mostu</t>
  </si>
  <si>
    <t>"450 kg/m3 z pol. č. 421321129" 72,444*0,450</t>
  </si>
  <si>
    <t>434121426.a</t>
  </si>
  <si>
    <t>D+M schodišťových stupňů prefa z ŽB C30/37</t>
  </si>
  <si>
    <t>-1106560127</t>
  </si>
  <si>
    <t>"služební schodiště" 38*0,75*0,18*0,60</t>
  </si>
  <si>
    <t>451315116.a</t>
  </si>
  <si>
    <t>Podkladní nebo výplňová vrstva z betonu C 20/25</t>
  </si>
  <si>
    <t>2013620907</t>
  </si>
  <si>
    <t>Podkladní a výplňové vrstvy z betonu prostého, z betonu C 20/25</t>
  </si>
  <si>
    <t>"pod zámkovou dlažbou" 0,1*112,09</t>
  </si>
  <si>
    <t>"podklad pod schodiště" 0,15*1,25*1,21*10,5+0,60*0,50*1,25*0,75*0,35*1,25+0,85*0,35*1,25</t>
  </si>
  <si>
    <t>"pod dlažbu z lom kamene" 3*(0,10*0,95*"koef"1,21*10,5+0,6*0,5*0,95+0,75*0,35*0,95+0,85*0,35*0,95)</t>
  </si>
  <si>
    <t>451477121</t>
  </si>
  <si>
    <t>Podkladní vrstva plastbetonová drenážní první vrstva tl 20 mm</t>
  </si>
  <si>
    <t>1688283157</t>
  </si>
  <si>
    <t>Podkladní vrstva plastbetonová drenážní, tloušťky do 20 mm první vrstva</t>
  </si>
  <si>
    <t>"odvodňovací proužek" 0,1*7,3</t>
  </si>
  <si>
    <t>451576121.a</t>
  </si>
  <si>
    <t>Podkladní a výplňová vrstva ze štěrkopísku</t>
  </si>
  <si>
    <t>929651611</t>
  </si>
  <si>
    <t>Podkladní a výplňová vrstva z kameniva ze štěrkopísku</t>
  </si>
  <si>
    <t>"pod schodiště" 1,40*0,10*(1,21*10,50+3*0,60)</t>
  </si>
  <si>
    <t>"u drenáže (těsnící fólie)" 2*2,20*16,00*0,30</t>
  </si>
  <si>
    <t>"pod dlažbu z lom kamene" 3*1,10*0,1*("koef" 1,21*10,5+3*0,60)</t>
  </si>
  <si>
    <t>465513156</t>
  </si>
  <si>
    <t>Dlažba svahu u opěr z upraveného lomového žulového kamene tl 200 mm do lože C 25/30 pl do 10 m2</t>
  </si>
  <si>
    <t>-2057633022</t>
  </si>
  <si>
    <t>Dlažba svahu u mostních opěr z upraveného lomového žulového kamene s vyspárováním maltou MC 25, šíře spáry 15 mm do betonového lože C 25/30 tloušťky 200 mm, plochy do 10 m2</t>
  </si>
  <si>
    <t>"Zpevnění podél křídel" 3*0,50*"koef"1,21*10,50</t>
  </si>
  <si>
    <t>-1140558853</t>
  </si>
  <si>
    <t>573211107</t>
  </si>
  <si>
    <t>Postřik živičný spojovací z asfaltu v množství 0,30 kg/m2</t>
  </si>
  <si>
    <t>2012492889</t>
  </si>
  <si>
    <t>Postřik spojovací PS bez posypu kamenivem z asfaltu silničního, v množství 0,30 kg/m2</t>
  </si>
  <si>
    <t>"NK" 2*62,78</t>
  </si>
  <si>
    <t>577134131</t>
  </si>
  <si>
    <t>Asfaltový beton vrstva obrusná ACO 11 (ABS) tř. I tl 40 mm š do 3 m z modifikovaného asfaltu</t>
  </si>
  <si>
    <t>1216863311</t>
  </si>
  <si>
    <t>Asfaltový beton vrstva obrusná ACO 11 (ABS) s rozprostřením a se zhutněním z modifikovaného asfaltu v pruhu šířky do 3 m, po zhutnění tl. 40 mm</t>
  </si>
  <si>
    <t>59,13"m2"</t>
  </si>
  <si>
    <t>577145132</t>
  </si>
  <si>
    <t>Asfaltový beton vrstva ložní ACL 16 (ABH) tl 50 mm š do 3 m z modifikovaného asfaltu</t>
  </si>
  <si>
    <t>1843374856</t>
  </si>
  <si>
    <t>Asfaltový beton vrstva ložní ACL 16 (ABH) s rozprostřením a zhutněním z modifikovaného asfaltu v pruhu šířky do 3 m, po zhutnění tl. 50 mm</t>
  </si>
  <si>
    <t>62,78"m2"</t>
  </si>
  <si>
    <t>578133131</t>
  </si>
  <si>
    <t>Litý asfalt MA 11 (LAS) tl 30 mm š do 3 m z modifikovaného asfaltu</t>
  </si>
  <si>
    <t>352298407</t>
  </si>
  <si>
    <t>Litý asfalt MA 11 (LAS) s rozprostřením z modifikovaného asfaltu v pruhu šířky do 3 m tl. 30 mm</t>
  </si>
  <si>
    <t>3,65"m2"</t>
  </si>
  <si>
    <t>578143133</t>
  </si>
  <si>
    <t>Litý asfalt MA 11 (LAS) tl 40 mm š do 3 m z modifikovaného asfaltu</t>
  </si>
  <si>
    <t>-408560523</t>
  </si>
  <si>
    <t>Litý asfalt MA 11 (LAS) s rozprostřením z modifikovaného asfaltu v pruhu šířky do 3 m tl. 40 mm</t>
  </si>
  <si>
    <t>62,05"m2"</t>
  </si>
  <si>
    <t>596211111</t>
  </si>
  <si>
    <t>Kladení zámkové dlažby komunikací pro pěší tl 60 mm skupiny A pl do 100 m2</t>
  </si>
  <si>
    <t>243726671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</si>
  <si>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</si>
  <si>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-1395829000</t>
  </si>
  <si>
    <t>112,09*1,02 'Přepočtené koeficientem množství</t>
  </si>
  <si>
    <t>Úpravy povrchů, podlahy a osazování výplní</t>
  </si>
  <si>
    <t>628611102</t>
  </si>
  <si>
    <t>Nátěr betonu mostu epoxidový 2x ochranný nepružný OS-B</t>
  </si>
  <si>
    <t>-427716253</t>
  </si>
  <si>
    <t>Nátěr mostních betonových konstrukcí epoxidový 2x ochranný nepružný OS-B</t>
  </si>
  <si>
    <t>"konzoly NK" 0,53*(76,57+105,67)</t>
  </si>
  <si>
    <t>"příčník NK" 0,58*5,3</t>
  </si>
  <si>
    <t>"vykonzolovaná podesta" 5,05*0,53+0,785*8,3</t>
  </si>
  <si>
    <t>628611102.a</t>
  </si>
  <si>
    <t>Nátěr betonu mostu epoxidový 2x ochranný nepružný OS-B - nátěr proti kouřovým plynům</t>
  </si>
  <si>
    <t>-1253324504</t>
  </si>
  <si>
    <t>Nátěr mostních betonových konstrukcí epoxidový 2x ochranný nepružný OS-B - nátěr proti kouřovým plynům</t>
  </si>
  <si>
    <t>"NK" 16,40*6,00</t>
  </si>
  <si>
    <t>"římsa" 1,60*7,30</t>
  </si>
  <si>
    <t>911121111</t>
  </si>
  <si>
    <t>Montáž zábradlí ocelového přichyceného vruty do betonového podkladu</t>
  </si>
  <si>
    <t>-1041692405</t>
  </si>
  <si>
    <t>27*2</t>
  </si>
  <si>
    <t>553912090.R</t>
  </si>
  <si>
    <t>zábradelní výplň ze svislých tyčí-pozink.+barva</t>
  </si>
  <si>
    <t>1544142983</t>
  </si>
  <si>
    <t>911334621</t>
  </si>
  <si>
    <t>Mostní svodidlo ocelové úrovně zádržnosti H 2</t>
  </si>
  <si>
    <t>-1199155148</t>
  </si>
  <si>
    <t>Mostní svodidla ocelová s osazením sloupků kotvením do mostní konstrukce, se svodnicí úrovně zádržnosti H2</t>
  </si>
  <si>
    <t>8,00</t>
  </si>
  <si>
    <t>916231213</t>
  </si>
  <si>
    <t>Osazení chodníkového obrubníku betonového stojatého s boční opěrou do lože z betonu prostého</t>
  </si>
  <si>
    <t>-1161824531</t>
  </si>
  <si>
    <t>Osazení chodníkového obrubníku betonového se zřízením lože, s vyplněním a zatřením spár cementovou maltou stojatého s boční opěrou z betonu prostého, do lože z betonu prostého</t>
  </si>
  <si>
    <t>"podél schodiště" 2*"koef"1,21*10,5</t>
  </si>
  <si>
    <t>"Podél zpevnění u křídel"  3*"koef"1,21*10,5</t>
  </si>
  <si>
    <t>59217017</t>
  </si>
  <si>
    <t>obrubník betonový chodníkový 100x10x25 cm</t>
  </si>
  <si>
    <t>-755983717</t>
  </si>
  <si>
    <t>916242112</t>
  </si>
  <si>
    <t>Montáž chodníkového obrubníku žulového kotveného do mostní římsy s ložem z plastbetonu</t>
  </si>
  <si>
    <t>181688764</t>
  </si>
  <si>
    <t>Montáž chodníkového žulového obrubníku kotveného do mostní římsy s ložem z plastbetonu</t>
  </si>
  <si>
    <t>2*28,00"m"</t>
  </si>
  <si>
    <t>-908636960</t>
  </si>
  <si>
    <t>28,00"m"</t>
  </si>
  <si>
    <t>58380005</t>
  </si>
  <si>
    <t>obrubník kamenný přímý, žula, 20x25</t>
  </si>
  <si>
    <t>-426394065</t>
  </si>
  <si>
    <t>916331112</t>
  </si>
  <si>
    <t>Osazení zahradního obrubníku betonového do lože z betonu s boční opěrou</t>
  </si>
  <si>
    <t>-2050370798</t>
  </si>
  <si>
    <t>Osazení zahradního obrubníku betonového s ložem tl. od 50 do 100 mm z betonu prostého tř. C 12/15 s boční opěrou z betonu prostého tř. C 12/15</t>
  </si>
  <si>
    <t>2,00"m"</t>
  </si>
  <si>
    <t>59217006.a</t>
  </si>
  <si>
    <t>obrubník betonový parkový 25x8x25cm</t>
  </si>
  <si>
    <t>-1311681232</t>
  </si>
  <si>
    <t>2"m"</t>
  </si>
  <si>
    <t>931941142</t>
  </si>
  <si>
    <t>Osazení dilatačního mostního závěru podpovrchového - posun do 20 mm</t>
  </si>
  <si>
    <t>1622587278</t>
  </si>
  <si>
    <t>Osazení dilatačního mostního závěru podpovrchového, posun do 20 mm</t>
  </si>
  <si>
    <t>16,58*2</t>
  </si>
  <si>
    <t>913741142.R</t>
  </si>
  <si>
    <t>podpovrchový mostní závěr</t>
  </si>
  <si>
    <t>-404849866</t>
  </si>
  <si>
    <t>931994161</t>
  </si>
  <si>
    <t>Těsnění smrštitelných spár betonové konstrukce těsnicím pásem a polystyrenem</t>
  </si>
  <si>
    <t>-576323256</t>
  </si>
  <si>
    <t>Těsnění spáry betonové konstrukce pásy, profily, tmely pásem izolačním těsnicím a polystyrenem spáry smrštitelné</t>
  </si>
  <si>
    <t>"smršťovací spára" 16,58*2</t>
  </si>
  <si>
    <t>936942211</t>
  </si>
  <si>
    <t>Zhotovení tabulky s letopočtem opravy mostu vložením šablony do bednění</t>
  </si>
  <si>
    <t>-1386946772</t>
  </si>
  <si>
    <t>Zhotovení tabulky s letopočtem opravy nebo větší údržby vložením šablony do bednění</t>
  </si>
  <si>
    <t>"letopočet a logo zhotovitele" 1</t>
  </si>
  <si>
    <t>948411111</t>
  </si>
  <si>
    <t>Zřízení podpěrné skruže dočasné kovové z věží výšky do 10 m</t>
  </si>
  <si>
    <t>-423430598</t>
  </si>
  <si>
    <t>Podpěrné skruže a podpěry dočasné kovové zřízení skruží z věží výšky do 10 m</t>
  </si>
  <si>
    <t>16,60*6,00*6,70</t>
  </si>
  <si>
    <t>948411211</t>
  </si>
  <si>
    <t>Odstranění podpěrné skruže dočasné kovové z věží výšky do 10 m</t>
  </si>
  <si>
    <t>-445913216</t>
  </si>
  <si>
    <t>Podpěrné skruže a podpěry dočasné kovové odstranění skruží z věží výšky do 10 m</t>
  </si>
  <si>
    <t>667,32"m3"</t>
  </si>
  <si>
    <t>948411911</t>
  </si>
  <si>
    <t>Měsíční nájemné podpěrné skruže dočasné kovové z věží výšky do 10 m</t>
  </si>
  <si>
    <t>-393590698</t>
  </si>
  <si>
    <t>Podpěrné skruže a podpěry dočasné kovové měsíční nájemné skruží z věží výšky do 10 m</t>
  </si>
  <si>
    <t>2*667,32"m3"</t>
  </si>
  <si>
    <t>963051111</t>
  </si>
  <si>
    <t>Bourání mostní nosné konstrukce z ŽB</t>
  </si>
  <si>
    <t>-126453859</t>
  </si>
  <si>
    <t>Bourání mostních konstrukcí nosných konstrukcí ze železového betonu</t>
  </si>
  <si>
    <t>"NK" 5,688*7,3+0,875*0,283*2+4,55*(0,3+0,4)*2</t>
  </si>
  <si>
    <t>"betonové prefabrikáty před a za mostem" 0,5*0,5*1*28+0,2*0,5*1*12*4</t>
  </si>
  <si>
    <t>"betonový kolektor" 0,80*0,30*0,70</t>
  </si>
  <si>
    <t>"sloupky zábradlí" 3*0,45*0,45*1,10</t>
  </si>
  <si>
    <t>966075212</t>
  </si>
  <si>
    <t>Demontáž částí ocelového zábradlí mostů přes 50 kg</t>
  </si>
  <si>
    <t>1160576727</t>
  </si>
  <si>
    <t>Demontáž částí ocelového zábradlí mostů svařovaného nebo šroubovaného, hmotnosti přes 50 kg</t>
  </si>
  <si>
    <t>14*7,34+27*7,34+2*27*5,91+2*17*3,10+2*8*3,10+10*7,34+5*2*7,34+10*2*5,91</t>
  </si>
  <si>
    <t>966076141</t>
  </si>
  <si>
    <t>Odstranění ocelového svodidla vcelku</t>
  </si>
  <si>
    <t>159089997</t>
  </si>
  <si>
    <t>Odstranění různých konstrukcí na mostech svodidla ocelového nebo svodidlového zábradlí nebo jejich částí na mostech betonových vcelku</t>
  </si>
  <si>
    <t>2*28</t>
  </si>
  <si>
    <t>977151125</t>
  </si>
  <si>
    <t>Jádrové vrty diamantovými korunkami do D 200 mm do stavebních materiálů</t>
  </si>
  <si>
    <t>1189994602</t>
  </si>
  <si>
    <t>Jádrové vrty diamantovými korunkami do stavebních materiálů (železobetonu, betonu, cihel, obkladů, dlažeb, kamene) průměru přes 180 do 200 mm</t>
  </si>
  <si>
    <t>2*1,40"m"</t>
  </si>
  <si>
    <t>977311111.a</t>
  </si>
  <si>
    <t>Řezání stávajících betonových kcí nevyztužených hl do 50 mm</t>
  </si>
  <si>
    <t>1386304382</t>
  </si>
  <si>
    <t>Řezání stávajících betonových kcín bez vyztužení hloubky do 50 mm</t>
  </si>
  <si>
    <t>"hl 20mm" 9*7,30</t>
  </si>
  <si>
    <t>985131111</t>
  </si>
  <si>
    <t>Očištění ploch stěn, rubu kleneb a podlah tlakovou vodou</t>
  </si>
  <si>
    <t>160425439</t>
  </si>
  <si>
    <t>(2*5,80*16,34+4*0,5*10,50*7,50)*0,20</t>
  </si>
  <si>
    <t>985231112</t>
  </si>
  <si>
    <t>Spárování zdiva aktivovanou maltou spára hl do 40 mm dl do 12 m/m2</t>
  </si>
  <si>
    <t>1096721639</t>
  </si>
  <si>
    <t>Spárování zdiva hloubky do 40 mm aktivovanou maltou délky spáry na 1 m2 upravované plochy přes 6 do 12 m</t>
  </si>
  <si>
    <t>931994142</t>
  </si>
  <si>
    <t>Těsnění dilatační spáry betonové konstrukce polyuretanovým tmelem do pl 4,0 cm2</t>
  </si>
  <si>
    <t>-554223682</t>
  </si>
  <si>
    <t>Těsnění spáry betonové konstrukce pásy, profily, tmely tmelem polyuretanovým spáry dilatační do 4,0 cm2</t>
  </si>
  <si>
    <t>"dilatační spáry římsy" 2*10,00</t>
  </si>
  <si>
    <t>985331215</t>
  </si>
  <si>
    <t>Dodatečné vlepování betonářské výztuže D 16 mm do chemické malty včetně vyvrtání otvoru</t>
  </si>
  <si>
    <t>-1044612418</t>
  </si>
  <si>
    <t>Dodatečné vlepování betonářské výztuže včetně vyvrtání a vyčištění otvoru chemickou maltou průměr výztuže 16 mm</t>
  </si>
  <si>
    <t>"římsy" 2*2*40"ks"*0,20</t>
  </si>
  <si>
    <t>"úložné prahy" 2*16"ks"*0,20</t>
  </si>
  <si>
    <t>13021015</t>
  </si>
  <si>
    <t>tyč ocelová žebírková jakost BSt 500S výztuž do betonu D 16mm</t>
  </si>
  <si>
    <t>-1466109121</t>
  </si>
  <si>
    <t>"římsy" 2*2*40"ks"*0,40</t>
  </si>
  <si>
    <t>"úložné prahy" 2*16"ks"*0,40</t>
  </si>
  <si>
    <t>76,80"m"*1,58"kg/m"/1000</t>
  </si>
  <si>
    <t>997211511.a</t>
  </si>
  <si>
    <t>Vodorovná doprava suti nebo vybouraných hmot suti se složením a hrubým urovnáním,   do vzdálenosti dle možností zhotovitele</t>
  </si>
  <si>
    <t>1422588440</t>
  </si>
  <si>
    <t>Vodorovná doprava suti nebo vybouraných hmot suti se složením a hrubým urovnáním, do vzdálenosti dle možností zhotovitele</t>
  </si>
  <si>
    <t>"mostní nosné kce ze ŽB" 146,458"t"</t>
  </si>
  <si>
    <t>"ocelové kce" 1,04"t"</t>
  </si>
  <si>
    <t>"svodidla" 3,024"t"</t>
  </si>
  <si>
    <t>-116611034</t>
  </si>
  <si>
    <t>"kamenivo" 35,77"t"</t>
  </si>
  <si>
    <t>"podkladní beton" 31,85"t"</t>
  </si>
  <si>
    <t>"frézovaný materiál" 45,489"t"</t>
  </si>
  <si>
    <t>633394313</t>
  </si>
  <si>
    <t>"kostky velké" 30,027"t"</t>
  </si>
  <si>
    <t>"obruby" 11,070"t"</t>
  </si>
  <si>
    <t>529109055</t>
  </si>
  <si>
    <t>997221825</t>
  </si>
  <si>
    <t>Poplatek za uložení na skládce (skládkovné) stavebního odpadu železobetonového kód odpadu 170 101</t>
  </si>
  <si>
    <t>-2089978561</t>
  </si>
  <si>
    <t>Poplatek za uložení stavebního odpadu na skládce (skládkovné) z armovaného betonu zatříděného do Katalogu odpadů pod kódem 170 101</t>
  </si>
  <si>
    <t>1067013148</t>
  </si>
  <si>
    <t>998212111</t>
  </si>
  <si>
    <t>Přesun hmot pro mosty zděné, monolitické betonové nebo ocelové v do 20 m</t>
  </si>
  <si>
    <t>962935137</t>
  </si>
  <si>
    <t>Přesun hmot pro mosty zděné, betonové monolitické, spřažené ocelobetonové nebo kovové vodorovná dopravní vzdálenost do 100 m výška mostu do 20 m</t>
  </si>
  <si>
    <t>998212191</t>
  </si>
  <si>
    <t>Příplatek k přesunu hmot pro mosty zděné nebo monolitické za zvětšený přesun do 1000 m</t>
  </si>
  <si>
    <t>-69968227</t>
  </si>
  <si>
    <t>Přesun hmot pro mosty zděné, betonové monolitické, spřažené ocelobetonové nebo kovové Příplatek k cenám za zvětšený přesun přes přes vymezenou největší dopravní vzdálenost do 1000 m</t>
  </si>
  <si>
    <t>711</t>
  </si>
  <si>
    <t>Izolace proti vodě, vlhkosti a plynům</t>
  </si>
  <si>
    <t>711121131</t>
  </si>
  <si>
    <t>Provedení izolace proti zemní vlhkosti vodorovné za horka nátěrem asfaltovým</t>
  </si>
  <si>
    <t>-1381432602</t>
  </si>
  <si>
    <t>Provedení izolace proti zemní vlhkosti natěradly a tmely za horka na ploše vodorovné V nátěrem asfaltovým</t>
  </si>
  <si>
    <t>((0,9*0,9-(0,5*0,5*3,14/4))+0,5*3,14*2,1)*26</t>
  </si>
  <si>
    <t>11161332.R</t>
  </si>
  <si>
    <t>asfalt stavebně-izolační</t>
  </si>
  <si>
    <t>-342644470</t>
  </si>
  <si>
    <t>((0,9*0,9-(0,5*0,5*3,14/4))+0,5*3,14*2,1)*26*(0,006 "kg/m2")</t>
  </si>
  <si>
    <t>711131811</t>
  </si>
  <si>
    <t>Odstranění izolace proti zemní vlhkosti vodorovné</t>
  </si>
  <si>
    <t>-1277131478</t>
  </si>
  <si>
    <t>Odstranění izolace proti zemní vlhkosti na ploše vodorovné V</t>
  </si>
  <si>
    <t>16,00*7,30</t>
  </si>
  <si>
    <t>711341564</t>
  </si>
  <si>
    <t>Provedení hydroizolace mostovek pásy přitavením NAIP</t>
  </si>
  <si>
    <t>583421424</t>
  </si>
  <si>
    <t>Provedení izolace mostovek pásy přitavením NAIP</t>
  </si>
  <si>
    <t>"NK pod vozovkou" 63</t>
  </si>
  <si>
    <t>"NK pod římsou" 56,269*2</t>
  </si>
  <si>
    <t>62852257</t>
  </si>
  <si>
    <t>pásy s modifikovaným asfaltem tl. 5,0 mm vložka polyesterové rouno minerální  jemnozrnný posyp</t>
  </si>
  <si>
    <t>1312991797</t>
  </si>
  <si>
    <t>175,538"m2"</t>
  </si>
  <si>
    <t>175,538*1,15 'Přepočtené koeficientem množství</t>
  </si>
  <si>
    <t>998711101</t>
  </si>
  <si>
    <t>Přesun hmot tonážní pro izolace proti vodě, vlhkosti a plynům v objektech výšky do 6 m</t>
  </si>
  <si>
    <t>-258166483</t>
  </si>
  <si>
    <t>Přesun hmot pro izolace proti vodě, vlhkosti a plynům stanovený z hmotnosti přesunovaného materiálu vodorovná dopravní vzdálenost do 50 m v objektech výšky do 6 m</t>
  </si>
  <si>
    <t>013254001.a</t>
  </si>
  <si>
    <t>1. hlavní mostní prohlídka</t>
  </si>
  <si>
    <t>111860684</t>
  </si>
  <si>
    <t>013254001.b</t>
  </si>
  <si>
    <t>Vypracování mostního listu vč. výpočtu zatížitelnosti</t>
  </si>
  <si>
    <t>1175669328</t>
  </si>
  <si>
    <t>SO 202 - Provizorní lávka pro kabely přes trať</t>
  </si>
  <si>
    <t xml:space="preserve">    767 - Konstrukce zámečnické</t>
  </si>
  <si>
    <t>113106192</t>
  </si>
  <si>
    <t>Rozebrání vozovek ze silničních dílců se spárami zalitými cementovou maltou strojně pl do 50 m2</t>
  </si>
  <si>
    <t>1709619773</t>
  </si>
  <si>
    <t>Rozebrání dlažeb a dílců vozovek a ploch s přemístěním hmot na skládku na vzdálenost do 3 m nebo s naložením na dopravní prostředek, s jakoukoliv výplní spár strojně ze silničních dílců jakýchkoliv rozměrů, s ložem z kameniva nebo živice se spárami zalitými cementovou maltou</t>
  </si>
  <si>
    <t>"silniční panely ve 3 vrstvách pod skruží" (3*3)*2*3</t>
  </si>
  <si>
    <t>-1802752127</t>
  </si>
  <si>
    <t>2"dny"*10"hod"</t>
  </si>
  <si>
    <t>-1071210795</t>
  </si>
  <si>
    <t>2"dny"</t>
  </si>
  <si>
    <t>122101101</t>
  </si>
  <si>
    <t>Odkopávky a prokopávky nezapažené v hornině tř. 1 a 2 objem do 100 m3</t>
  </si>
  <si>
    <t>1735900698</t>
  </si>
  <si>
    <t>Odkopávky a prokopávky nezapažené s přehozením výkopku na vzdálenost do 3 m nebo s naložením na dopravní prostředek v horninách tř. 1 a 2 do 100 m3</t>
  </si>
  <si>
    <t xml:space="preserve">"odkop pro opěry" </t>
  </si>
  <si>
    <t>"0" 2,07*2,8+0,75*3,43*0,75/2</t>
  </si>
  <si>
    <t>"4" 2,08*2,8+1,05*3,42*1,05</t>
  </si>
  <si>
    <t>14260492</t>
  </si>
  <si>
    <t>"doplnění ornice" 76,50"m2"*0,15</t>
  </si>
  <si>
    <t>131101201</t>
  </si>
  <si>
    <t>Hloubení jam zapažených v hornině tř. 1 a 2 objemu do 100 m3</t>
  </si>
  <si>
    <t>1938958166</t>
  </si>
  <si>
    <t>Hloubení zapažených jam a zářezů s urovnáním dna do předepsaného profilu a spádu v horninách tř. 1 a 2 do 100 m3</t>
  </si>
  <si>
    <t>"jámy pro pilíře"</t>
  </si>
  <si>
    <t>"2" 4,13*3</t>
  </si>
  <si>
    <t>"3" 2,39*3</t>
  </si>
  <si>
    <t>151711111</t>
  </si>
  <si>
    <t>Osazení zápor ocelových dl do 8 m</t>
  </si>
  <si>
    <t>2131734362</t>
  </si>
  <si>
    <t>Osazení ocelových zápor pro pažení hloubených vykopávek do předem provedených vrtů se zabetonováním spodního konce, s příp. nutným obsypem zápory pískem délky od 0 do 8 m</t>
  </si>
  <si>
    <t>6*(4,125+3,6)</t>
  </si>
  <si>
    <t>13010722</t>
  </si>
  <si>
    <t>ocel profilová IPN 200 jakost 11 375</t>
  </si>
  <si>
    <t>1929806411</t>
  </si>
  <si>
    <t>P</t>
  </si>
  <si>
    <t>Poznámka k položce:
opotřebení, předpoklad koeficientu 0,5 ceny</t>
  </si>
  <si>
    <t>6*(4,125+3,6)*0,0263</t>
  </si>
  <si>
    <t>1,219*0,5 'Přepočtené koeficientem množství</t>
  </si>
  <si>
    <t>58932908.a</t>
  </si>
  <si>
    <t xml:space="preserve">beton C 20/25 </t>
  </si>
  <si>
    <t>402745755</t>
  </si>
  <si>
    <t>12*(3,14*0,12*0,12*1,0)</t>
  </si>
  <si>
    <t>151711131</t>
  </si>
  <si>
    <t>Vytažení zápor ocelových dl do 8 m</t>
  </si>
  <si>
    <t>-509828133</t>
  </si>
  <si>
    <t>Vytažení ocelových zápor pro pažení délky od 0 do 8 m</t>
  </si>
  <si>
    <t>151721111</t>
  </si>
  <si>
    <t>Zřízení pažení do ocelových zápor hl výkopu do 4 m s jeho následným odstraněním</t>
  </si>
  <si>
    <t>-1282114312</t>
  </si>
  <si>
    <t>Pažení do ocelových zápor bez ohledu na druh pažin, s odstraněním pažení, hloubky výkopu do 4 m</t>
  </si>
  <si>
    <t>3,15*2+2,4*3+1,3*2+1,8*3</t>
  </si>
  <si>
    <t>1053883453</t>
  </si>
  <si>
    <t>"zemina z vrtů" 46,35*(3,14*0,12*0,12)</t>
  </si>
  <si>
    <t>1012891547</t>
  </si>
  <si>
    <t>-1940351992</t>
  </si>
  <si>
    <t>"zemina z vrtů" 46,35*(3,14*0,12*0,12) *2"t/m3"</t>
  </si>
  <si>
    <t>-256664047</t>
  </si>
  <si>
    <t>"dle pol. č. 122101101" 16,356</t>
  </si>
  <si>
    <t>"dle pol. č. 131101201" 19,56</t>
  </si>
  <si>
    <t>181411132</t>
  </si>
  <si>
    <t>Založení parkového trávníku výsevem plochy do 1000 m2 ve svahu do 1:2</t>
  </si>
  <si>
    <t>-1341988792</t>
  </si>
  <si>
    <t>Založení trávníku na půdě předem připravené plochy do 1000 m2 výsevem včetně utažení parkového na svahu přes 1:5 do 1:2</t>
  </si>
  <si>
    <t>(14,2+14,7)*5</t>
  </si>
  <si>
    <t>-1055335865</t>
  </si>
  <si>
    <t>144,5*0,015</t>
  </si>
  <si>
    <t>182301122</t>
  </si>
  <si>
    <t>Rozprostření ornice pl do 500 m2 ve svahu přes 1:5 tl vrstvy do 150 mm</t>
  </si>
  <si>
    <t>1860621489</t>
  </si>
  <si>
    <t>Rozprostření a urovnání ornice ve svahu sklonu přes 1:5 při souvislé ploše do 500 m2, tl. vrstvy přes 100 do 150 mm</t>
  </si>
  <si>
    <t>(4+4,2+3,3+3,8)*5</t>
  </si>
  <si>
    <t>225511112</t>
  </si>
  <si>
    <t>Vrty maloprofilové jádrové D do 245 mm úklon do 45° hl do 25 m hor. I a II</t>
  </si>
  <si>
    <t>776338387</t>
  </si>
  <si>
    <t>Maloprofilové vrty jádrové průměru přes 195 do 245 mm do úklonu 45° v hl 0 až 25 m v hornině tř. I a II</t>
  </si>
  <si>
    <t>"pro záporové pažení" 46,35"m"</t>
  </si>
  <si>
    <t>275321117</t>
  </si>
  <si>
    <t>Základové patky a bloky mostních konstrukcí ze ŽB C 25/30</t>
  </si>
  <si>
    <t>-203440847</t>
  </si>
  <si>
    <t>Základové konstrukce z betonu železového patky a bloky ve výkopu nebo na hlavách pilot C 25/30</t>
  </si>
  <si>
    <t>(0,86+0,89)*2,8</t>
  </si>
  <si>
    <t>275354111</t>
  </si>
  <si>
    <t>Bednění základových patek - zřízení</t>
  </si>
  <si>
    <t>-2018008488</t>
  </si>
  <si>
    <t>Bednění základových konstrukcí patek a bloků zřízení</t>
  </si>
  <si>
    <t>(1,05+2,35+2,5+1,2)*2,8+0,86+0,89</t>
  </si>
  <si>
    <t>275354211</t>
  </si>
  <si>
    <t>Bednění základových patek - odstranění</t>
  </si>
  <si>
    <t>2048332775</t>
  </si>
  <si>
    <t>Bednění základových konstrukcí patek a bloků odstranění bednění</t>
  </si>
  <si>
    <t>275361116</t>
  </si>
  <si>
    <t>Výztuž základových patek a bloků z betonářské oceli 10 505</t>
  </si>
  <si>
    <t>-1559412813</t>
  </si>
  <si>
    <t>Výztuž základových konstrukcí patek a bloků z betonářské oceli 10 505 (R) nebo BSt 500</t>
  </si>
  <si>
    <t>4,9*0,15</t>
  </si>
  <si>
    <t>291111111</t>
  </si>
  <si>
    <t>Podklad pro zpevněné plochy z kameniva drceného 0 až 63 mm</t>
  </si>
  <si>
    <t>681915968</t>
  </si>
  <si>
    <t>Podklad pro zpevněné plochy s rozprostřením a s hutněním z kameniva drceného frakce 0 - 63 mm</t>
  </si>
  <si>
    <t>3*3*0,3*1,1</t>
  </si>
  <si>
    <t>291211111</t>
  </si>
  <si>
    <t>Zřízení plochy ze silničních panelů do lože tl 50 mm z kameniva</t>
  </si>
  <si>
    <t>-259698971</t>
  </si>
  <si>
    <t>Zřízení zpevněné plochy ze silničních panelů osazených do lože tl. 50 mm z kameniva</t>
  </si>
  <si>
    <t>(3*3)*2*3</t>
  </si>
  <si>
    <t>59381009</t>
  </si>
  <si>
    <t>panel silniční 300x100x15 cm</t>
  </si>
  <si>
    <t>-1039624528</t>
  </si>
  <si>
    <t>421951113</t>
  </si>
  <si>
    <t>Dřevěná mostovka z měkkých hranolů</t>
  </si>
  <si>
    <t>1430076943</t>
  </si>
  <si>
    <t>Dřevěné deskové mostní nosné konstrukce mostovka z hranolů měkkých</t>
  </si>
  <si>
    <t>"dřevěné hranoly na přichycení podlahy, 180x240 mm" 3*0,18*0,24*26,7</t>
  </si>
  <si>
    <t>"dřevěné hranoly skruží, 400x400 mm, d. 4 m, 8 ks" 0,4*0,4*4*8</t>
  </si>
  <si>
    <t>421953011</t>
  </si>
  <si>
    <t>Dřevěné mostní podlahy dočasné z fošen a hranolů - výroba</t>
  </si>
  <si>
    <t>1754180436</t>
  </si>
  <si>
    <t>Dřevěné mostní podlahy z fošen a hranolů dočasné výroba</t>
  </si>
  <si>
    <t>26,7*2</t>
  </si>
  <si>
    <t>421953112</t>
  </si>
  <si>
    <t>Dřevěné mostní podlahy dočasné z fošen a hranolů - montáž</t>
  </si>
  <si>
    <t>241456796</t>
  </si>
  <si>
    <t>Dřevěné mostní podlahy z fošen a hranolů dočasné montáž</t>
  </si>
  <si>
    <t>421953211</t>
  </si>
  <si>
    <t>Dřevěné mostní podlahy dočasné z fošen a hranolů - odstranění</t>
  </si>
  <si>
    <t>1979009014</t>
  </si>
  <si>
    <t>Dřevěné mostní podlahy z fošen a hranolů dočasné odstranění</t>
  </si>
  <si>
    <t>423174531</t>
  </si>
  <si>
    <t>Montáž spřažené OK s 2 nosníky s příčníky š do 2,4 m, v do 3,0 m most o více polích rozpětí do 13 m</t>
  </si>
  <si>
    <t>2033952085</t>
  </si>
  <si>
    <t>Montáž spřažené ocelové konstrukce s dvěma hlavními nosníky s příčníky šířky do 2,4 m, výšky do 3 m mostu o více polích, rozpětí pole do 13 m</t>
  </si>
  <si>
    <t>26,7*2*0,0907+2,08*18*0,0307</t>
  </si>
  <si>
    <t>13010762.R</t>
  </si>
  <si>
    <t>ocel profilová IPE 500 jakost 11 375</t>
  </si>
  <si>
    <t>1782224590</t>
  </si>
  <si>
    <t>26,7*2*0,0907</t>
  </si>
  <si>
    <t>13010756</t>
  </si>
  <si>
    <t>ocel profilová IPE 240 jakost 11 375</t>
  </si>
  <si>
    <t>-800067252</t>
  </si>
  <si>
    <t>2,08*18*0,0307</t>
  </si>
  <si>
    <t>13010756.a</t>
  </si>
  <si>
    <t>ocel P10x250</t>
  </si>
  <si>
    <t>1217847014</t>
  </si>
  <si>
    <t>P10x250</t>
  </si>
  <si>
    <t>"20*6*0,11=13,20m" 211,20"kg"/1000</t>
  </si>
  <si>
    <t>428992111</t>
  </si>
  <si>
    <t>Osazení mostního ložiska elastomerového zatížení do 400 kN</t>
  </si>
  <si>
    <t>-548559747</t>
  </si>
  <si>
    <t>428992199.R</t>
  </si>
  <si>
    <t>Elastomerové ložisko všesměrně posuvné, do 50 kN, vč. kotevních trnů</t>
  </si>
  <si>
    <t>-1981656622</t>
  </si>
  <si>
    <t>1092993705</t>
  </si>
  <si>
    <t>(11,78+13,46)*2,3</t>
  </si>
  <si>
    <t>113923323</t>
  </si>
  <si>
    <t>1486160943</t>
  </si>
  <si>
    <t>5"měsíců"*58,052</t>
  </si>
  <si>
    <t>961051111</t>
  </si>
  <si>
    <t>Bourání mostních základů z ŽB</t>
  </si>
  <si>
    <t>-1658388625</t>
  </si>
  <si>
    <t>Bourání mostních konstrukcí základů ze železového betonu</t>
  </si>
  <si>
    <t>963065511</t>
  </si>
  <si>
    <t>Bourání podlah z fošen nebo prken ze dřeva měkkého nosných konstrukcí</t>
  </si>
  <si>
    <t>-161275417</t>
  </si>
  <si>
    <t>Bourání mostních konstrukcí nosných konstrukcí dřevěných podlah z fošen nebo prken ze dřeva měkkého</t>
  </si>
  <si>
    <t>26,7*2*0,03</t>
  </si>
  <si>
    <t>963071112</t>
  </si>
  <si>
    <t>Demontáž ocelových prvků mostů šroubovaných nebo svařovaných přes 100 kg</t>
  </si>
  <si>
    <t>1569764487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</si>
  <si>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</si>
  <si>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5,993"t"*1000</t>
  </si>
  <si>
    <t>997013831</t>
  </si>
  <si>
    <t>Poplatek za uložení na skládce (skládkovné) stavebního odpadu směsného kód odpadu 170 904</t>
  </si>
  <si>
    <t>-1459198503</t>
  </si>
  <si>
    <t>Poplatek za uložení stavebního odpadu na skládce (skládkovné) směsného stavebního a demoličního zatříděného do Katalogu odpadů pod kódem 170 904</t>
  </si>
  <si>
    <t>"dřevo" 0,883"t"</t>
  </si>
  <si>
    <t>329053102</t>
  </si>
  <si>
    <t>"kce ze ŽB" 11,76"t"</t>
  </si>
  <si>
    <t>"ocelové kce" (5,993+1,28)"t"</t>
  </si>
  <si>
    <t>Vodorovná doprava vybouraných hmot do vzdálenosti dle možností zhotovitele</t>
  </si>
  <si>
    <t>933093000</t>
  </si>
  <si>
    <t>"silniční panely" 22,95"t"</t>
  </si>
  <si>
    <t>2098728873</t>
  </si>
  <si>
    <t>971110478</t>
  </si>
  <si>
    <t>-1568739260</t>
  </si>
  <si>
    <t>767</t>
  </si>
  <si>
    <t>Konstrukce zámečnické</t>
  </si>
  <si>
    <t>767161235</t>
  </si>
  <si>
    <t>Montáž zábradlí rovného z profilové oceli do ocelové konstrukce hmotnosti do 60 kg</t>
  </si>
  <si>
    <t>1708601182</t>
  </si>
  <si>
    <t>Montáž zábradlí rovného z profilové oceli na ocelovou konstrukci, hmotnosti 1 m zábradlí přes 45 do 60 kg</t>
  </si>
  <si>
    <t>15411140.a</t>
  </si>
  <si>
    <t>profil ocelový L ohýbaný rovnoramenný 65x65x6mm</t>
  </si>
  <si>
    <t>-1694560885</t>
  </si>
  <si>
    <t>26,7*3*2*0,00591</t>
  </si>
  <si>
    <t>13010432</t>
  </si>
  <si>
    <t>úhelník ocelový rovnostranný jakost 11 375 80x80x6mm</t>
  </si>
  <si>
    <t>-962246450</t>
  </si>
  <si>
    <t>1,203*2*20*0,00736</t>
  </si>
  <si>
    <t>13010359.a</t>
  </si>
  <si>
    <t>ocel pásová P2x50</t>
  </si>
  <si>
    <t>-4156711</t>
  </si>
  <si>
    <t>19,20"kg"/1000</t>
  </si>
  <si>
    <t>767161812</t>
  </si>
  <si>
    <t>Demontáž zábradlí rovného rozebíratelného hmotnosti 1m zábradlí přes 20 kg</t>
  </si>
  <si>
    <t>2091041001</t>
  </si>
  <si>
    <t>Demontáž zábradlí rovného rozebíratelný spoj hmotnosti 1 m zábradlí přes 20 kg</t>
  </si>
  <si>
    <t>998767101</t>
  </si>
  <si>
    <t>Přesun hmot tonážní pro zámečnické konstrukce v objektech v do 6 m</t>
  </si>
  <si>
    <t>608194684</t>
  </si>
  <si>
    <t>Přesun hmot pro zámečnické konstrukce stanovený z hmotnosti přesunovaného materiálu vodorovná dopravní vzdálenost do 50 m v objektech výšky do 6 m</t>
  </si>
  <si>
    <t>-1017133264</t>
  </si>
  <si>
    <t>SO 301 - Dešťová kanalizace</t>
  </si>
  <si>
    <t xml:space="preserve">    8 - Trubní vedení</t>
  </si>
  <si>
    <t>115001103</t>
  </si>
  <si>
    <t>Převedení vody potrubím DN do 250</t>
  </si>
  <si>
    <t>1137095829</t>
  </si>
  <si>
    <t>Převedení vody potrubím průměru DN přes 150 do 250</t>
  </si>
  <si>
    <t>"předpoklad 50% z trasy" (258,00+22,80)"m"*0,50</t>
  </si>
  <si>
    <t>816162444</t>
  </si>
  <si>
    <t>"předpoklad 60 dní, čerpání 12h/den" 60*12</t>
  </si>
  <si>
    <t>46434900</t>
  </si>
  <si>
    <t>"předpoklad 60 dní" 60"dní</t>
  </si>
  <si>
    <t>119001401</t>
  </si>
  <si>
    <t>Dočasné zajištění potrubí ocelového nebo litinového DN do 200</t>
  </si>
  <si>
    <t>1173865020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</si>
  <si>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</si>
  <si>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"dle podélného profilu - plynovod DN50"  2"ks"*1,30"m"</t>
  </si>
  <si>
    <t>"dle podélného profilu - plynovod DN150" 1"ks"*1,30"m"</t>
  </si>
  <si>
    <t>"dle podélného profilu - vodovod přípojky" 2"ks"*1,30"m"</t>
  </si>
  <si>
    <t>"dle podélného profilu - vodovod DN100" 1"ks"*1,30"m"</t>
  </si>
  <si>
    <t>"dle podélného profilu - vodovod DN200" 1"ks"*1,50"m"</t>
  </si>
  <si>
    <t>119001402</t>
  </si>
  <si>
    <t>Dočasné zajištění potrubí ocelového nebo litinového DN do 500</t>
  </si>
  <si>
    <t>953542571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</si>
  <si>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přes 200 do 500</t>
  </si>
  <si>
    <t xml:space="preserve">"dle podélného profilu - plynovod DN500" 1"ks"*1,50"m" </t>
  </si>
  <si>
    <t xml:space="preserve">"dle podélného profilu - vodovod DN500" 2"ks"*1,30"m" </t>
  </si>
  <si>
    <t>119001411</t>
  </si>
  <si>
    <t>Dočasné zajištění potrubí betonového, ŽB nebo kameninového DN do 200</t>
  </si>
  <si>
    <t>1930618889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</si>
  <si>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</si>
  <si>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"dle podélného profilu - kanalizace DN200"  1"ks"*1,30"m"</t>
  </si>
  <si>
    <t>119001421</t>
  </si>
  <si>
    <t>Dočasné zajištění kabelů a kabelových tratí ze 3 volně ložených kabelů</t>
  </si>
  <si>
    <t>929587133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</si>
  <si>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</si>
  <si>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"dle podélného profilu - el kabel" 2"ks"*1,50"m"+1"ks"*1,30"m"</t>
  </si>
  <si>
    <t>-170239526</t>
  </si>
  <si>
    <t>"Plynovod DN50" (1,58*1,08 - 3,14*0,04*0,04)*(2"ks"*1,30"m")</t>
  </si>
  <si>
    <t>"Plynovod DN150" (1,67*1,17 - 3,14*0,085*0,085)*(1"ks"*1,30"m")</t>
  </si>
  <si>
    <t>"Plynovod DN500" (2,03*1,53 - 3,14*0,265*0,265)*(1"ks"*1,50"m")</t>
  </si>
  <si>
    <t>"vodovod - přípojky" (1,55*1,05)*(2"ks"*1,30"m")</t>
  </si>
  <si>
    <t>"vodovod DN100" (1,62*1,12 - 3,14*0,06*0,06)*(1"ks"*1,30"m")</t>
  </si>
  <si>
    <t>"vodovod DN200" (1,72*1,22 - 3,14*0,11*0,11)*(1"ks"*1,50"m")</t>
  </si>
  <si>
    <t>"vodovod DN500" (2,03*1,53 - 3,14*0,265*0,265)*(2"ks"*1,30"m")</t>
  </si>
  <si>
    <t>"kanalizace DN200" (1,74*1,24 - 3,14*0,12*0,12)*(1"ks"*1,30"m")</t>
  </si>
  <si>
    <t>"el. kabel" (1,50*1,00)*( 2"ks"*1,50"m"+1"ks"*1,30"m")</t>
  </si>
  <si>
    <t>131201203</t>
  </si>
  <si>
    <t>Hloubení jam zapažených v hornině tř. 3 objemu do 5000 m3</t>
  </si>
  <si>
    <t>-1368228025</t>
  </si>
  <si>
    <t>Hloubení zapažených jam a zářezů s urovnáním dna do předepsaného profilu a spádu v hornině tř. 3 přes 1 000 do 5 000 m3</t>
  </si>
  <si>
    <t>"výkop pro RN" 25,47*5,70*3,60 + 1,90"m2"*5,70</t>
  </si>
  <si>
    <t xml:space="preserve">"kolem RN-drenáž" 60,00*0,30*0,20 </t>
  </si>
  <si>
    <t>"odpočet zpevněných ploch"</t>
  </si>
  <si>
    <t>"komunikace tl. 0,51m" -(25,47*5,70)*0,51</t>
  </si>
  <si>
    <t>Mezisoučet</t>
  </si>
  <si>
    <t>"Z toho v tř. 3 uvažováno 90%" 463,033"m3"*0,9</t>
  </si>
  <si>
    <t>131201209</t>
  </si>
  <si>
    <t>Příplatek za lepivost u hloubení jam zapažených v hornině tř. 3</t>
  </si>
  <si>
    <t>661216586</t>
  </si>
  <si>
    <t>Hloubení zapažených jam a zářezů s urovnáním dna do předepsaného profilu a spádu Příplatek k cenám za lepivost horniny tř. 3</t>
  </si>
  <si>
    <t>"Dle hloubení jam v tř.3 - předpoklad 30%" 0,30*416,730"m3"</t>
  </si>
  <si>
    <t>131301203</t>
  </si>
  <si>
    <t>Hloubení jam zapažených v hornině tř. 4 objemu do 5000 m3</t>
  </si>
  <si>
    <t>773737567</t>
  </si>
  <si>
    <t>Hloubení zapažených jam a zářezů s urovnáním dna do předepsaného profilu a spádu v hornině tř. 4 přes 1 000 do 5 000 m3</t>
  </si>
  <si>
    <t>"Celkový výkop dle hloubení jam v tř.3, v tř 4 předpoklad 10%" 0,1*463,033"m3"</t>
  </si>
  <si>
    <t>131301209</t>
  </si>
  <si>
    <t>Příplatek za lepivost u hloubení jam zapažených v hornině tř. 4</t>
  </si>
  <si>
    <t>1458725547</t>
  </si>
  <si>
    <t>Hloubení zapažených jam a zářezů s urovnáním dna do předepsaného profilu a spádu Příplatek k cenám za lepivost horniny tř. 4</t>
  </si>
  <si>
    <t>"Dle hloubení jam v tř.4 - předpoklad 30%" 0,30*46,303"m3"</t>
  </si>
  <si>
    <t>132201203</t>
  </si>
  <si>
    <t>Hloubení rýh š do 2000 mm v hornině tř. 3 objemu do 5000 m3</t>
  </si>
  <si>
    <t>2142364896</t>
  </si>
  <si>
    <t>Hloubení zapažených i nezapažených rýh šířky přes 600 do 2 000 mm s urovnáním dna do předepsaného profilu a spádu v hornině tř. 3 přes 1 000 do 5 000 m3</t>
  </si>
  <si>
    <t>stoka KAM DN400</t>
  </si>
  <si>
    <t>"km 0,00000-0,01410" 14,10*(3,39+3,63)*0,5*1,49</t>
  </si>
  <si>
    <t>"0,01410-0,02277" 8,67*(3,63+3,44)*0,5*1,49</t>
  </si>
  <si>
    <t>KAM DN300</t>
  </si>
  <si>
    <t>"0,04517-0,05363" 8,46*(3,03+2,91)*0,5*1,26</t>
  </si>
  <si>
    <t>"0,05363-0,07361" 19,98*(2,91+2,69)*0,5*1,26</t>
  </si>
  <si>
    <t>"0,07361-0,10862" 35,01*(2,69+2,45)*0,5*1,26</t>
  </si>
  <si>
    <t>"0,10862-0,22298" 114,36*(2,45+1,82)*0,5*1,26</t>
  </si>
  <si>
    <t>"0,22298-0,30317" 80,19*(1,82+1,73)*0,5*1,26</t>
  </si>
  <si>
    <t>"rozšíření pro šachty" 1,60*(1,60-1,49)*(3,63)+1,60*(1,60-1,26)*(2,91+2,69+2,45+2,19+2,12+1,95+1,82+1,70+1,71+1,73)</t>
  </si>
  <si>
    <t>"prohloubení pro šachty" 11"ks"*(1,60*1,60*0,30)</t>
  </si>
  <si>
    <t>"přípojky PP DN200+UV" (113,50+13*1,00)*1,40*1,15</t>
  </si>
  <si>
    <t>"v rýze-trativod" 100,00*0,30*0,20</t>
  </si>
  <si>
    <t>Odpočet vybourané vozovky a chodníků</t>
  </si>
  <si>
    <t>"chodník tl. 0,24m" -(113,50*0,35*1,15)*0,24</t>
  </si>
  <si>
    <t>"Městská komunikace asfaltová tl. 0,51m" -(113,50*0,65*1,15+258,00*1,26+22,10*1,49)*0,51</t>
  </si>
  <si>
    <t>"Z toho v tř. 3 uvažováno 90%" 815,415"m3"*0,9</t>
  </si>
  <si>
    <t>132201209</t>
  </si>
  <si>
    <t>Příplatek za lepivost k hloubení rýh š do 2000 mm v hornině tř. 3</t>
  </si>
  <si>
    <t>1474839635</t>
  </si>
  <si>
    <t>Hloubení zapažených i nezapažených rýh šířky přes 600 do 2 000 mm s urovnáním dna do předepsaného profilu a spádu v hornině tř. 3 Příplatek k cenám za lepivost horniny tř. 3</t>
  </si>
  <si>
    <t>"Dle hloubení rýh v tř.3 - předpoklad 30%" 0,30*733,874"m3"</t>
  </si>
  <si>
    <t>132301203</t>
  </si>
  <si>
    <t>Hloubení rýh š do 2000 mm v hornině tř. 4 objemu do 5000 m3</t>
  </si>
  <si>
    <t>1036346573</t>
  </si>
  <si>
    <t>Hloubení zapažených i nezapažených rýh šířky přes 600 do 2 000 mm s urovnáním dna do předepsaného profilu a spádu v hornině tř. 4 přes 1 000 do 5 000 m3</t>
  </si>
  <si>
    <t>"Celkový výkop dle hloubení rýh v tř.3, v tř 4 předpoklad 10%" 0,1*815,415"m3"</t>
  </si>
  <si>
    <t>132301209</t>
  </si>
  <si>
    <t>Příplatek za lepivost k hloubení rýh š do 2000 mm v hornině tř. 4</t>
  </si>
  <si>
    <t>1933363520</t>
  </si>
  <si>
    <t>Hloubení zapažených i nezapažených rýh šířky přes 600 do 2 000 mm s urovnáním dna do předepsaného profilu a spádu v hornině tř. 4 Příplatek k cenám za lepivost horniny tř. 4</t>
  </si>
  <si>
    <t>"Dle hloubení rýh v tř.4 - předpoklad 30%" 0,30*81,542"m3"</t>
  </si>
  <si>
    <t>151101101</t>
  </si>
  <si>
    <t>Zřízení příložného pažení a rozepření stěn rýh hl do 2 m</t>
  </si>
  <si>
    <t>-1772953876</t>
  </si>
  <si>
    <t>Zřízení pažení a rozepření stěn rýh pro podzemní vedení pro všechny šířky rýhy příložné pro jakoukoliv mezerovitost, hloubky do 2 m</t>
  </si>
  <si>
    <t>"0,16424-0,22298" 58,74*(2,12+1,82)*0,5*2</t>
  </si>
  <si>
    <t>"0,22298-0,30317" 80,19*(1,82+1,73)*0,5*2</t>
  </si>
  <si>
    <t>"přípojky PP DN200+UV" (113,50+13*1,00)*1,40*2</t>
  </si>
  <si>
    <t>151101102</t>
  </si>
  <si>
    <t>Zřízení příložného pažení a rozepření stěn rýh hl do 4 m</t>
  </si>
  <si>
    <t>-913576826</t>
  </si>
  <si>
    <t>Zřízení pažení a rozepření stěn rýh pro podzemní vedení pro všechny šířky rýhy příložné pro jakoukoliv mezerovitost, hloubky do 4 m</t>
  </si>
  <si>
    <t>"km 0,00000-0,01410" 14,10*(3,39+3,63)*0,5*2</t>
  </si>
  <si>
    <t>"0,01410-0,02277" 8,67*(3,63+3,44)*0,5*2</t>
  </si>
  <si>
    <t>"0,04517-0,05363" 8,46*(3,03+2,91)*0,5*2</t>
  </si>
  <si>
    <t>"0,05363-0,07361" 19,98*(2,91+2,69)*0,5*2</t>
  </si>
  <si>
    <t>"0,07361-0,10862" 35,01*(2,69+2,45)*0,5*2</t>
  </si>
  <si>
    <t>"0,10862-0,16424" 55,62*(2,45+2,12)*0,5*2</t>
  </si>
  <si>
    <t>151101111</t>
  </si>
  <si>
    <t>Odstranění příložného pažení a rozepření stěn rýh hl do 2 m</t>
  </si>
  <si>
    <t>-37757260</t>
  </si>
  <si>
    <t>Odstranění pažení a rozepření stěn rýh pro podzemní vedení s uložením materiálu na vzdálenost do 3 m od kraje výkopu příložné, hloubky do 2 m</t>
  </si>
  <si>
    <t>"Dle zřízení příložného pažení do hl.  2m" 870,311"m2"</t>
  </si>
  <si>
    <t>151101112</t>
  </si>
  <si>
    <t>Odstranění příložného pažení a rozepření stěn rýh hl do 4 m</t>
  </si>
  <si>
    <t>-957993664</t>
  </si>
  <si>
    <t>Odstranění pažení a rozepření stěn rýh pro podzemní vedení s uložením materiálu na vzdálenost do 3 m od kraje výkopu příložné, hloubky přes 2 do 4 m</t>
  </si>
  <si>
    <t>"Dle zřízení příložného pažení do hl.  4m" 756,553"m2"</t>
  </si>
  <si>
    <t>-77193802</t>
  </si>
  <si>
    <t>"HEB 140" 374,48"m"</t>
  </si>
  <si>
    <t>13010974</t>
  </si>
  <si>
    <t>ocel profilová HE-B 140 jakost 11 375</t>
  </si>
  <si>
    <t>-1970907855</t>
  </si>
  <si>
    <t>"HEB 140" 374,48"m"*33,70"kg/m"/1000</t>
  </si>
  <si>
    <t>-1124059969</t>
  </si>
  <si>
    <t>7,02"m3"</t>
  </si>
  <si>
    <t>-106243083</t>
  </si>
  <si>
    <t>"dle osazení zápor" 374,48"m"</t>
  </si>
  <si>
    <t>151712111.a</t>
  </si>
  <si>
    <t>Převázka ocelová pro kotvení záporového pažení - zřízení a odstranění</t>
  </si>
  <si>
    <t>2116314714</t>
  </si>
  <si>
    <t>"převázky UPE220" 5,50"t"</t>
  </si>
  <si>
    <t>"rozepření rohů UPN220" 3,10"t"</t>
  </si>
  <si>
    <t>-1476306490</t>
  </si>
  <si>
    <t>"výdřeva" 62,40*3,60</t>
  </si>
  <si>
    <t>161101101</t>
  </si>
  <si>
    <t>Svislé přemístění výkopku z horniny tř. 1 až 4 hl výkopu do 2,5 m</t>
  </si>
  <si>
    <t>1122879394</t>
  </si>
  <si>
    <t>Svislé přemístění výkopku bez naložení do dopravní nádoby avšak s vyprázdněním dopravní nádoby na hromadu nebo do dopravního prostředku z horniny tř. 1 až 4, při hloubce výkopu přes 1 do 2,5 m</t>
  </si>
  <si>
    <t>"kubatury dle hloubení rýh" (307,64+179,345+203,665)"m3"</t>
  </si>
  <si>
    <t>161101102</t>
  </si>
  <si>
    <t>Svislé přemístění výkopku z horniny tř. 1 až 4 hl výkopu do 4 m</t>
  </si>
  <si>
    <t>2034137233</t>
  </si>
  <si>
    <t>Svislé přemístění výkopku bez naložení do dopravní nádoby avšak s vyprázdněním dopravní nádoby na hromadu nebo do dopravního prostředku z horniny tř. 1 až 4, při hloubce výkopu přes 2,5 do 4 m</t>
  </si>
  <si>
    <t>"100% výkopu strojního" (463,033+815,415)"m3"</t>
  </si>
  <si>
    <t>"dle svislý přesun v tř. 1-4 do 2,5m" -690,650"m3"</t>
  </si>
  <si>
    <t>162301101</t>
  </si>
  <si>
    <t>Vodorovné přemístění do 500 m výkopku/sypaniny z horniny tř. 1 až 4</t>
  </si>
  <si>
    <t>1264758628</t>
  </si>
  <si>
    <t>Vodorovné přemístění výkopku nebo sypaniny po suchu na obvyklém dopravním prostředku, bez naložení výkopku, avšak se složením bez rozhrnutí z horniny tř. 1 až 4 na vzdálenost přes 50 do 500 m</t>
  </si>
  <si>
    <t>dovoz z mezideponie</t>
  </si>
  <si>
    <t>"obsyp" 199,531"m3"</t>
  </si>
  <si>
    <t>"lože" (13,053+14,994)"m3"</t>
  </si>
  <si>
    <t>"zásyp nakupovaný" 658,555"m3"</t>
  </si>
  <si>
    <t>-1503515838</t>
  </si>
  <si>
    <t xml:space="preserve">"Zemina vytěžená na skládku" (463,033+815,415)"m3" </t>
  </si>
  <si>
    <t>"z vrtů pro záporové pažení" 374,48"m"*(3,14*0,12*0,12)</t>
  </si>
  <si>
    <t>167101102</t>
  </si>
  <si>
    <t>Nakládání výkopku z hornin tř. 1 až 4 přes 100 m3</t>
  </si>
  <si>
    <t>-1339342938</t>
  </si>
  <si>
    <t>Nakládání, skládání a překládání neulehlého výkopku nebo sypaniny nakládání, množství přes 100 m3, z hornin tř. 1 až 4</t>
  </si>
  <si>
    <t>-2144159476</t>
  </si>
  <si>
    <t>-1863000905</t>
  </si>
  <si>
    <t xml:space="preserve">"celkový výkop" (463,033+815,415)"m3" </t>
  </si>
  <si>
    <t>"předpoklad 1800kg/m3" 1295,380"m3"*1,80</t>
  </si>
  <si>
    <t>-918947121</t>
  </si>
  <si>
    <t>Vytlačená kubatura</t>
  </si>
  <si>
    <t>"obsyp potrubí" -199,531"m3"</t>
  </si>
  <si>
    <t>"obetonování" -43,377"m3"</t>
  </si>
  <si>
    <t>"podkladní lože-štěrk" -13,053"m3"</t>
  </si>
  <si>
    <t>"podkladní lože-beton (sedlo)" -52,245"m3"</t>
  </si>
  <si>
    <t>"KAM DN300" -258,00*(3,14*0,18*0,18)</t>
  </si>
  <si>
    <t xml:space="preserve">"KAM DN400" -22,80*(3,14*0,245*0,245)  </t>
  </si>
  <si>
    <t xml:space="preserve">"plast PP DN200" -118,00*(3,14*0,11*0,11)  </t>
  </si>
  <si>
    <t>"šachty" -22,04*(3,14*0,60*0,60)</t>
  </si>
  <si>
    <t>"RN vč podkladních vrstev" -64,55"m2"*3,90</t>
  </si>
  <si>
    <t>583336980</t>
  </si>
  <si>
    <t>kamenivo těžené hrubé frakce 32/63</t>
  </si>
  <si>
    <t>-1407658609</t>
  </si>
  <si>
    <t>"nakupovaný materiál pro zásyp - 100%, předpoklad 1800kg/m3" 658,555"m3"*1,0*1,8</t>
  </si>
  <si>
    <t>175151101</t>
  </si>
  <si>
    <t>Obsypání potrubí strojně sypaninou bez prohození, uloženou do 3 m</t>
  </si>
  <si>
    <t>557128503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</si>
  <si>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</si>
  <si>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 xml:space="preserve">"plast PP DN200" 113,50*1,15*0,52 - 113,50*(3,14*0,11*0,11)  </t>
  </si>
  <si>
    <t>"KAM DN300-sedlo" (258,00-80,20)*1,26*0,76 - (258,00-80,20)*(3,14*0,18*0,18)  - "sedlo" (258,00-80,20)*0,202"m2"</t>
  </si>
  <si>
    <t>"KAM DN400-sedlo" 22,80*1,49*0,89 - 22,80*(3,14*0,245*0,245)  - "sedlo" 22,80*0,273"m2"</t>
  </si>
  <si>
    <t>58337344</t>
  </si>
  <si>
    <t>štěrkopísek frakce 0-32</t>
  </si>
  <si>
    <t>-1477388153</t>
  </si>
  <si>
    <t>199,531*1,8 "Přepočtené koeficientem množství</t>
  </si>
  <si>
    <t>212752212</t>
  </si>
  <si>
    <t>Trativod z drenážních trubek plastových flexibilních D do 100 mm včetně lože otevřený výkop</t>
  </si>
  <si>
    <t>-871593003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</si>
  <si>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</si>
  <si>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 xml:space="preserve">"kolem RN" 60,00"m" </t>
  </si>
  <si>
    <t>"v rýze" 100,00"m"</t>
  </si>
  <si>
    <t>224511112</t>
  </si>
  <si>
    <t>Vrty maloprofilové D do 245 mm úklon do 45° hl do 25 m hor. I a II</t>
  </si>
  <si>
    <t>-475958861</t>
  </si>
  <si>
    <t>Maloprofilové vrty průběžným sacím vrtáním průměru přes 195 do 245 mm do úklonu 45° v hl 0 až 25 m v hornině tř. I a II</t>
  </si>
  <si>
    <t>"pro záporové pažení" 374,48"m"</t>
  </si>
  <si>
    <t>358315114</t>
  </si>
  <si>
    <t>Bourání šachty, stoky kompletní nebo otvorů z prostého betonu plochy do 4 m2</t>
  </si>
  <si>
    <t>-441903216</t>
  </si>
  <si>
    <t>Bourání šachty, stoky kompletní nebo vybourání otvorů průřezové plochy do 4 m2 ve stokách ze zdiva z prostého betonu</t>
  </si>
  <si>
    <t>"vybourání stávající stoky BE DN200" 15,00*(3,14*0,13*0,13-3,14*0,10*0,10)</t>
  </si>
  <si>
    <t>3593000R</t>
  </si>
  <si>
    <t>Výplňové vrstvy z cementopopílkové emulze otevřený výkop</t>
  </si>
  <si>
    <t>1841765072</t>
  </si>
  <si>
    <t>"výplň potrubí DN200" 6"ks"*1,00*(3,14*0,10*0,10)</t>
  </si>
  <si>
    <t>359901211</t>
  </si>
  <si>
    <t>Monitoring stoky jakékoli výšky na nové kanalizaci</t>
  </si>
  <si>
    <t>-1121851837</t>
  </si>
  <si>
    <t>Monitoring stok (kamerový systém) jakékoli výšky nová kanalizace</t>
  </si>
  <si>
    <t>"nová stoka" (258,00+22,80)"m"</t>
  </si>
  <si>
    <t>"přípojky" 118,00"m"</t>
  </si>
  <si>
    <t>386110101.a</t>
  </si>
  <si>
    <t>D+M retenční nádrže o objemu 113,00m3 - kompletní provedení</t>
  </si>
  <si>
    <t>1750278978</t>
  </si>
  <si>
    <t>1"ks"</t>
  </si>
  <si>
    <t>451572111</t>
  </si>
  <si>
    <t>Lože pod potrubí otevřený výkop z kameniva drobného těženého</t>
  </si>
  <si>
    <t>-1830600679</t>
  </si>
  <si>
    <t>Lože pod potrubí, stoky a drobné objekty v otevřeném výkopu z kameniva drobného těženého 0 až 4 mm</t>
  </si>
  <si>
    <t>"plast PP DN200" 113,50*1,15*0,10</t>
  </si>
  <si>
    <t>451572111.a</t>
  </si>
  <si>
    <t>Lože pod potrubí, stoky a drobné objekty v otevřeném výkopu z kameniva drobného těženého 4 až 8 mm</t>
  </si>
  <si>
    <t>-632617675</t>
  </si>
  <si>
    <t>"pod RN" 23,80*4,20*0,15</t>
  </si>
  <si>
    <t>452112111</t>
  </si>
  <si>
    <t>Osazení betonových prstenců nebo rámů v do 100 mm</t>
  </si>
  <si>
    <t>-1069738742</t>
  </si>
  <si>
    <t>Osazení betonových dílců prstenců nebo rámů pod poklopy a mříže, výšky do 100 mm</t>
  </si>
  <si>
    <t>(6+2+2+2)"ks"</t>
  </si>
  <si>
    <t>592241750.A</t>
  </si>
  <si>
    <t>prstenec betonový vyrovnávací 62,5x4x12 cm</t>
  </si>
  <si>
    <t>-29017267</t>
  </si>
  <si>
    <t>6"ks"</t>
  </si>
  <si>
    <t>592241750.b</t>
  </si>
  <si>
    <t>prstenec betonový vyrovnávací 62,5x6x12 cm</t>
  </si>
  <si>
    <t>1985329706</t>
  </si>
  <si>
    <t>2"ks"</t>
  </si>
  <si>
    <t>59224176</t>
  </si>
  <si>
    <t>prstenec šachtový vyrovnávací betonový 625x120x80mm</t>
  </si>
  <si>
    <t>-561919702</t>
  </si>
  <si>
    <t>59224176.a</t>
  </si>
  <si>
    <t>prstenec betonový vyrovnávací 62,5x10x12 cm</t>
  </si>
  <si>
    <t>995928020</t>
  </si>
  <si>
    <t>452112121</t>
  </si>
  <si>
    <t>Osazení betonových prstenců nebo rámů v do 200 mm</t>
  </si>
  <si>
    <t>1781350875</t>
  </si>
  <si>
    <t>Osazení betonových dílců prstenců nebo rámů pod poklopy a mříže, výšky přes 100 do 200 mm</t>
  </si>
  <si>
    <t>10"ks"</t>
  </si>
  <si>
    <t>592241380.A</t>
  </si>
  <si>
    <t>prstenec betonový vyrovnávací 62,5x12x12 cm</t>
  </si>
  <si>
    <t>-1815916051</t>
  </si>
  <si>
    <t>452311131</t>
  </si>
  <si>
    <t>Podkladní desky z betonu prostého tř. C 12/15 otevřený výkop</t>
  </si>
  <si>
    <t>140473775</t>
  </si>
  <si>
    <t>Podkladní a zajišťovací konstrukce z betonu prostého v otevřeném výkopu desky pod potrubí, stoky a drobné objekty z betonu tř. C 12/15</t>
  </si>
  <si>
    <t>"podkladní deska pod šachty" 11"ks"*(1,60*1,60*0,10)</t>
  </si>
  <si>
    <t>452311141</t>
  </si>
  <si>
    <t>Podkladní desky z betonu prostého tř. C 16/20 otevřený výkop</t>
  </si>
  <si>
    <t>-1272414030</t>
  </si>
  <si>
    <t>Podkladní a zajišťovací konstrukce z betonu prostého v otevřeném výkopu desky pod potrubí, stoky a drobné objekty z betonu tř. C 16/20</t>
  </si>
  <si>
    <t>"pod RN" 3,90"m2"*4,20</t>
  </si>
  <si>
    <t>452312131</t>
  </si>
  <si>
    <t>Sedlové lože z betonu prostého tř. C 12/15 otevřený výkop</t>
  </si>
  <si>
    <t>-1839143891</t>
  </si>
  <si>
    <t>Podkladní a zajišťovací konstrukce z betonu prostého v otevřeném výkopu sedlové lože pod potrubí z betonu tř. C 12/15</t>
  </si>
  <si>
    <t>"KAM DN300-sedlo" (258,00-80,20)*0,202"m2"</t>
  </si>
  <si>
    <t>"KAM DN300-obetonování" 80,20*1,26*0,10</t>
  </si>
  <si>
    <t>"KAM DN400" 22,80*0,273"m2"</t>
  </si>
  <si>
    <t>452351101</t>
  </si>
  <si>
    <t>Bednění podkladních desek nebo bloků nebo sedlového lože otevřený výkop</t>
  </si>
  <si>
    <t>1591609380</t>
  </si>
  <si>
    <t>Bednění podkladních a zajišťovacích konstrukcí v otevřeném výkopu desek nebo sedlových loží pod potrubí, stoky a drobné objekty</t>
  </si>
  <si>
    <t>"podkladní deska pod šachty" 11"ks"*(4*1,60*0,10)</t>
  </si>
  <si>
    <t>"pod RN" (4,20*2+3,90"m2"*2)*0,15+0,40*4,20</t>
  </si>
  <si>
    <t>Trubní vedení</t>
  </si>
  <si>
    <t>831352121</t>
  </si>
  <si>
    <t>Montáž potrubí z trub kameninových hrdlových s integrovaným těsněním výkop sklon do 20 % DN 200</t>
  </si>
  <si>
    <t>1165227121</t>
  </si>
  <si>
    <t>Montáž potrubí z trub kameninových hrdlových s integrovaným těsněním v otevřeném výkopu ve sklonu do 20 % DN 200</t>
  </si>
  <si>
    <t>"Kanalizační přípojky-napojení na hl řad" 4"ks"*1,00"m"</t>
  </si>
  <si>
    <t>59710633</t>
  </si>
  <si>
    <t>trouba kameninová glazovaná DN 200mm L1,00m spojovací systém F</t>
  </si>
  <si>
    <t>497364186</t>
  </si>
  <si>
    <t>4"ks"*1,00"m"</t>
  </si>
  <si>
    <t>4*1,015 "Přepočtené koeficientem množství</t>
  </si>
  <si>
    <t>831372121</t>
  </si>
  <si>
    <t>Montáž potrubí z trub kameninových hrdlových s integrovaným těsněním výkop sklon do 20 % DN 300</t>
  </si>
  <si>
    <t>-2136981322</t>
  </si>
  <si>
    <t>Montáž potrubí z trub kameninových hrdlových s integrovaným těsněním v otevřeném výkopu ve sklonu do 20 % DN 300</t>
  </si>
  <si>
    <t>"kanalizace" 258,00"m"</t>
  </si>
  <si>
    <t>59710707</t>
  </si>
  <si>
    <t>trouba kameninová glazovaná DN 300mm L2,50m spojovací systém C Třída 240</t>
  </si>
  <si>
    <t>-954638471</t>
  </si>
  <si>
    <t>258*1,015 "Přepočtené koeficientem množství</t>
  </si>
  <si>
    <t>831392121</t>
  </si>
  <si>
    <t>Montáž potrubí z trub kameninových hrdlových s integrovaným těsněním výkop sklon do 20 % DN 400</t>
  </si>
  <si>
    <t>-1885447909</t>
  </si>
  <si>
    <t>Montáž potrubí z trub kameninových hrdlových s integrovaným těsněním v otevřeném výkopu ve sklonu do 20 % DN 400</t>
  </si>
  <si>
    <t>"kanalizace" 22,80"m"</t>
  </si>
  <si>
    <t>59710706</t>
  </si>
  <si>
    <t>trouba kameninová glazovaná DN 400mm L2,50m spojovací systém C Třída 200</t>
  </si>
  <si>
    <t>-1913489753</t>
  </si>
  <si>
    <t>22,8*1,015 "Přepočtené koeficientem množství</t>
  </si>
  <si>
    <t>837311221.A</t>
  </si>
  <si>
    <t>Montáž tvarovek na potrubí z trub betonových / kameninových v otevřeném výkopu</t>
  </si>
  <si>
    <t>184781305</t>
  </si>
  <si>
    <t>4"ks"</t>
  </si>
  <si>
    <t>59713314</t>
  </si>
  <si>
    <t>manžeta převlečná DN 200 D 225-250 š 150mm tř 160</t>
  </si>
  <si>
    <t>-1531210807</t>
  </si>
  <si>
    <t>"napojení plast přípojky na hl řad - PP DN200" 4"ks"</t>
  </si>
  <si>
    <t>597133410.a</t>
  </si>
  <si>
    <t>vyrovnávací kroužky pro manžety převlečné - kompletní vyrovnání profilů dle typu spojovaného potrubí</t>
  </si>
  <si>
    <t>1436269245</t>
  </si>
  <si>
    <t>837371221</t>
  </si>
  <si>
    <t>Montáž kameninových tvarovek odbočných s integrovaným těsněním otevřený výkop DN 300</t>
  </si>
  <si>
    <t>-1645450921</t>
  </si>
  <si>
    <t>Montáž kameninových tvarovek na potrubí z trub kameninových v otevřeném výkopu s integrovaným těsněním odbočných DN 300</t>
  </si>
  <si>
    <t>59711774</t>
  </si>
  <si>
    <t>odbočka kameninová glazovaná jednoduchá kolmá DN 300/200 L60cm spojovací systém C/F tř.240/160</t>
  </si>
  <si>
    <t>-1641478266</t>
  </si>
  <si>
    <t>"přípojky DN200" 4"ks"</t>
  </si>
  <si>
    <t>837372221</t>
  </si>
  <si>
    <t>Montáž kameninových tvarovek jednoosých s integrovaným těsněním otevřený výkop DN 300</t>
  </si>
  <si>
    <t>504900403</t>
  </si>
  <si>
    <t>Montáž kameninových tvarovek na potrubí z trub kameninových v otevřeném výkopu s integrovaným těsněním jednoosých DN 300</t>
  </si>
  <si>
    <t>20"ks"</t>
  </si>
  <si>
    <t>59710003</t>
  </si>
  <si>
    <t>trouba kameninová glazovaná zkrácená DN 300</t>
  </si>
  <si>
    <t>470884961</t>
  </si>
  <si>
    <t>"vtok do šachet - hlavní řad (GZ)" 9"ks"*0,75</t>
  </si>
  <si>
    <t>"vtok do RN - hlavní řad (GZ)" 1"ks"*0,75</t>
  </si>
  <si>
    <t>59710010</t>
  </si>
  <si>
    <t>trouba kameninová glazovaná zkrácená bez hrdla DN 300mm L 60(75)cm třída 160 spojovací systém C</t>
  </si>
  <si>
    <t>-1964766398</t>
  </si>
  <si>
    <t>"výtok ze šachet - hlavní řad (GA)" 10"ks"*0,75</t>
  </si>
  <si>
    <t>837392221</t>
  </si>
  <si>
    <t>Montáž kameninových tvarovek jednoosých s integrovaným těsněním otevřený výkop DN 400</t>
  </si>
  <si>
    <t>-486225916</t>
  </si>
  <si>
    <t>Montáž kameninových tvarovek na potrubí z trub kameninových v otevřeném výkopu s integrovaným těsněním jednoosých DN 400</t>
  </si>
  <si>
    <t>59710004</t>
  </si>
  <si>
    <t>trouba kameninová glazovaná zkrácená DN400mm L60(75)cm třída 160 spojovací systém C</t>
  </si>
  <si>
    <t>-439938234</t>
  </si>
  <si>
    <t>"vtok do šachet - hlavní řad (GZ)" 2"ks"*0,75</t>
  </si>
  <si>
    <t>59710011</t>
  </si>
  <si>
    <t>trouba kameninová glazovaná zkrácená bez hrdla DN 400mm L 60(75)cm třída 160 spojovací systém C</t>
  </si>
  <si>
    <t>954843929</t>
  </si>
  <si>
    <t>"výtok ze šachet - hlavní řad (GA)" 1"ks"*0,75</t>
  </si>
  <si>
    <t>"výtok z RN - hlavní řad (GA)" 1"ks"*0,75</t>
  </si>
  <si>
    <t>837395121.a</t>
  </si>
  <si>
    <t>Výsek a montáž odbočné tvarovky na kameninovém potrubí DN 400 - sedlo vč. obetonování</t>
  </si>
  <si>
    <t>1452359125</t>
  </si>
  <si>
    <t>"pro napojení UV1" 1"ks"</t>
  </si>
  <si>
    <t>28617405.a</t>
  </si>
  <si>
    <t>Univerzální kolmé sedlo DN200 pro kameninové nebo betonové potrubí</t>
  </si>
  <si>
    <t>-290504590</t>
  </si>
  <si>
    <t>871350330</t>
  </si>
  <si>
    <t>Montáž kanalizačního potrubí hladkého plnostěnného SN 16 z polypropylenu DN 200</t>
  </si>
  <si>
    <t>409584324</t>
  </si>
  <si>
    <t>Montáž kanalizačního potrubí z plastů z polypropylenu PP hladkého plnostěnného SN 16 DN 200</t>
  </si>
  <si>
    <t>"plast PP DN200 - přípojky" 118,00"m"</t>
  </si>
  <si>
    <t>28617095</t>
  </si>
  <si>
    <t>trubka kanalizační PP plnostěnná třívrstvá DN 200x6000 mm SN 16</t>
  </si>
  <si>
    <t>-953004564</t>
  </si>
  <si>
    <t>118*1,015 "Přepočtené koeficientem množství</t>
  </si>
  <si>
    <t>877350310</t>
  </si>
  <si>
    <t>Montáž kolen na kanalizačním potrubí z PP trub hladkých plnostěnných DN 200</t>
  </si>
  <si>
    <t>2070600543</t>
  </si>
  <si>
    <t>Montáž tvarovek na kanalizačním plastovém potrubí z polypropylenu PP hladkého plnostěnného kolen DN 200</t>
  </si>
  <si>
    <t>"na přípojkách" 8"ks"</t>
  </si>
  <si>
    <t>28617193</t>
  </si>
  <si>
    <t>koleno kanalizační PP SN 16 87 ° DN 200</t>
  </si>
  <si>
    <t>1976710156</t>
  </si>
  <si>
    <t>892312121.a</t>
  </si>
  <si>
    <t>Zkouška vodotěsnosti potrubí na potrubí DN150 - kompletní provedení</t>
  </si>
  <si>
    <t>-295512825</t>
  </si>
  <si>
    <t>"plast PP DN150" 118,00"m"</t>
  </si>
  <si>
    <t>892372121.a</t>
  </si>
  <si>
    <t>Zkouška vodotěsnosti potrubí na potrubí DN300 - kompletní provedení</t>
  </si>
  <si>
    <t>1127031157</t>
  </si>
  <si>
    <t>"KAM DN300" 258,00"m"</t>
  </si>
  <si>
    <t>892392121.a</t>
  </si>
  <si>
    <t>Zkouška vodotěsnosti potrubí na potrubí DN400 - kompletní provedení</t>
  </si>
  <si>
    <t>259828210</t>
  </si>
  <si>
    <t>"KAM DN400" 22,80"m"</t>
  </si>
  <si>
    <t>892392121.b</t>
  </si>
  <si>
    <t>Zkouška vodotěsnosti nádrží - kompletní provedení</t>
  </si>
  <si>
    <t>ks</t>
  </si>
  <si>
    <t>-1497831959</t>
  </si>
  <si>
    <t>"RN" 1"ks"</t>
  </si>
  <si>
    <t>894411311</t>
  </si>
  <si>
    <t>Osazení železobetonových dílců pro šachty skruží rovných</t>
  </si>
  <si>
    <t>-138687321</t>
  </si>
  <si>
    <t>(6+5+2)"ks"</t>
  </si>
  <si>
    <t>59224160</t>
  </si>
  <si>
    <t>skruž kanalizační s ocelovými stupadly 100 x 25 x 12 cm</t>
  </si>
  <si>
    <t>-2029612142</t>
  </si>
  <si>
    <t>592241610</t>
  </si>
  <si>
    <t>skruž kanalizační s ocelovými stupadly 100 x 50 x 12 cm</t>
  </si>
  <si>
    <t>-2106530147</t>
  </si>
  <si>
    <t>59224162</t>
  </si>
  <si>
    <t>skruž kanalizační s ocelovými stupadly 100 x 100 x 12 cm</t>
  </si>
  <si>
    <t>1344115785</t>
  </si>
  <si>
    <t>592243480</t>
  </si>
  <si>
    <t>těsnění elastomerové pro spojení šachetních dílů DN 1000</t>
  </si>
  <si>
    <t>-273318384</t>
  </si>
  <si>
    <t>24"ks"</t>
  </si>
  <si>
    <t>894412411</t>
  </si>
  <si>
    <t>Osazení železobetonových dílců pro šachty skruží přechodových</t>
  </si>
  <si>
    <t>-1724210670</t>
  </si>
  <si>
    <t>11"ks"</t>
  </si>
  <si>
    <t>59224168</t>
  </si>
  <si>
    <t>skruž betonová přechodová 62,5/100x60x12 cm, stupadla poplastovaná kapsová</t>
  </si>
  <si>
    <t>672526910</t>
  </si>
  <si>
    <t>894414111</t>
  </si>
  <si>
    <t>Osazení železobetonových dílců pro šachty skruží základových (dno)</t>
  </si>
  <si>
    <t>1035696129</t>
  </si>
  <si>
    <t>(10+1)"ks"</t>
  </si>
  <si>
    <t>592243380.a</t>
  </si>
  <si>
    <t>dno betonové šachty kanalizační přímé 100x80x50 cm (s kameninovým žlábkem) - na potrubí DN300</t>
  </si>
  <si>
    <t>-18913824</t>
  </si>
  <si>
    <t>592243380.b</t>
  </si>
  <si>
    <t>dno betonové šachty kanalizační přímé 100x80x50 cm (s kameninovým žlábkem) - na potrubí DN400</t>
  </si>
  <si>
    <t>-988077414</t>
  </si>
  <si>
    <t>895941111</t>
  </si>
  <si>
    <t>Zřízení vpusti kanalizační uliční z betonových dílců typ UV-50 normální</t>
  </si>
  <si>
    <t>1551300767</t>
  </si>
  <si>
    <t>"dle TZ" 13"ks"</t>
  </si>
  <si>
    <t>59223850.a</t>
  </si>
  <si>
    <t>dno betonové pro uliční vpusť s výtokovým otvorem 45x33x5 cm - pro potrubí DN200</t>
  </si>
  <si>
    <t>-1992043917</t>
  </si>
  <si>
    <t>59223862.a</t>
  </si>
  <si>
    <t>skruž betonová pro uliční vpusť středová 45 x 57 x 5 cm</t>
  </si>
  <si>
    <t>1490712168</t>
  </si>
  <si>
    <t>59223857</t>
  </si>
  <si>
    <t>skruž betonová pro uliční vpusť horní 45 x 29,5 x 5 cm</t>
  </si>
  <si>
    <t>1057182631</t>
  </si>
  <si>
    <t>59223864</t>
  </si>
  <si>
    <t>prstenec betonový pro uliční vpusť vyrovnávací 39 x 6 x 13 cm</t>
  </si>
  <si>
    <t>-352369580</t>
  </si>
  <si>
    <t>899000.A</t>
  </si>
  <si>
    <t>Napojení a utěsnění potrubí DN 400 do betonové šachty otevřený výkop vč.obetonování</t>
  </si>
  <si>
    <t>-1456800102</t>
  </si>
  <si>
    <t>"zaslepení přípojek" 8"ks"</t>
  </si>
  <si>
    <t>899104112</t>
  </si>
  <si>
    <t>Osazení poklopů litinových nebo ocelových včetně rámů pro třídu zatížení D400, E600</t>
  </si>
  <si>
    <t>-260228624</t>
  </si>
  <si>
    <t>Osazení poklopů litinových a ocelových včetně rámů pro třídu zatížení D400, E600</t>
  </si>
  <si>
    <t>"nové šachty" 11"ks"</t>
  </si>
  <si>
    <t>55241015</t>
  </si>
  <si>
    <t>poklop šachtový třída D 400, kruhový rám 785, vstup 600 mm, s ventilací</t>
  </si>
  <si>
    <t>-1958384127</t>
  </si>
  <si>
    <t>"prefa šachty" 11"ks"</t>
  </si>
  <si>
    <t>899204112</t>
  </si>
  <si>
    <t>Osazení mříží litinových včetně rámů a košů na bahno pro třídu zatížení D400, E600</t>
  </si>
  <si>
    <t>1719618221</t>
  </si>
  <si>
    <t>55242320</t>
  </si>
  <si>
    <t>mříž vtoková litinová plochá 500x500mm</t>
  </si>
  <si>
    <t>-1148815009</t>
  </si>
  <si>
    <t>59223875.a</t>
  </si>
  <si>
    <t>koš vysoký pro uliční vpusti, žárově zinkovaný plech,pro rám 500/500</t>
  </si>
  <si>
    <t>-722547765</t>
  </si>
  <si>
    <t>899620121.A</t>
  </si>
  <si>
    <t>Napojení a utěsnění potrubí DN 200 do betonové šachty otevřený výkop vč.obetonování</t>
  </si>
  <si>
    <t>1966830635</t>
  </si>
  <si>
    <t>"napojení přípojek v šachtě" 14"ks"</t>
  </si>
  <si>
    <t>"napojení přípojek v RN" 2"ks"</t>
  </si>
  <si>
    <t>106</t>
  </si>
  <si>
    <t>899620121.B</t>
  </si>
  <si>
    <t>-1083930734</t>
  </si>
  <si>
    <t>"napojení hl. stoky v šachtě (km 0,00000)" 1"ks"</t>
  </si>
  <si>
    <t>107</t>
  </si>
  <si>
    <t>899623161</t>
  </si>
  <si>
    <t>Obetonování potrubí nebo zdiva stok betonem prostým tř. C 20/25 v otevřeném výkopu</t>
  </si>
  <si>
    <t>-1163577560</t>
  </si>
  <si>
    <t>Obetonování potrubí nebo zdiva stok betonem prostým v otevřeném výkopu, beton tř. C 20/25</t>
  </si>
  <si>
    <t>"KAM DN300" 80,20*(1,26*0,51 - 3,14*0,18*0,18)</t>
  </si>
  <si>
    <t>108</t>
  </si>
  <si>
    <t>Hutnící zkoušky</t>
  </si>
  <si>
    <t>221448451</t>
  </si>
  <si>
    <t>"kanalizace + vodovod" 6"ks"</t>
  </si>
  <si>
    <t>109</t>
  </si>
  <si>
    <t>997013511.a</t>
  </si>
  <si>
    <t>Odvoz suti a vybouraných hmot z meziskládky na skládku s naložením a se složením, do vzdálenosti dle možností zhotovitele</t>
  </si>
  <si>
    <t>-1242755544</t>
  </si>
  <si>
    <t>"beton" 0,715"t"</t>
  </si>
  <si>
    <t>110</t>
  </si>
  <si>
    <t>112595015</t>
  </si>
  <si>
    <t>111</t>
  </si>
  <si>
    <t>998275101</t>
  </si>
  <si>
    <t>Přesun hmot pro trubní vedení z trub kameninových otevřený výkop</t>
  </si>
  <si>
    <t>-888161926</t>
  </si>
  <si>
    <t>Přesun hmot pro trubní vedení hloubené z trub kameninových pro kanalizace v otevřeném výkopu dopravní vzdálenost do 15 m</t>
  </si>
  <si>
    <t>SO 302 - Přeložka vodovodu DN 500 v km 0,040</t>
  </si>
  <si>
    <t>-1209684959</t>
  </si>
  <si>
    <t>"dle podélného profilu - vodovod" 1"ks"*1,50"m"</t>
  </si>
  <si>
    <t>722957699</t>
  </si>
  <si>
    <t>"dle podélného profilu - plynovod" 1"ks"*1,50"m"</t>
  </si>
  <si>
    <t>-776065748</t>
  </si>
  <si>
    <t>"dle podélného profilu - el kabel" 7"ks"*1,50"m"</t>
  </si>
  <si>
    <t>-1244474577</t>
  </si>
  <si>
    <t>"vodovod" (1,67*1,17 - 3,14*0,085*0,085)*(1"ks"*1,50"m")</t>
  </si>
  <si>
    <t>"Plynovod" (2,05*1,55 - 3,14*0,275*0,275)*(1"ks"*1,50"m")</t>
  </si>
  <si>
    <t>"telekomunikační kabel" (1,50*1,00)*(7"ks"*1,50"m")</t>
  </si>
  <si>
    <t>1072619838</t>
  </si>
  <si>
    <t>"pro betonové bloky" 2*(2,50*2,50*2,80)+2*(1,70*1,70*2,80)</t>
  </si>
  <si>
    <t>"komunikace tl. 0,51m" -(2*2,50*2,50+2*1,70*1,70)*0,51</t>
  </si>
  <si>
    <t>"Z toho v tř. 3 uvažováno 90%" 41,861"m3"*0,9</t>
  </si>
  <si>
    <t>70433039</t>
  </si>
  <si>
    <t>"Dle hloubení jam v tř.3 - předpoklad 30%" 0,30*37,675"m3"</t>
  </si>
  <si>
    <t>1170667867</t>
  </si>
  <si>
    <t>"Celkový výkop dle hloubení jam v tř.3, v tř 4 předpoklad 10%" 0,1*41,861"m3"</t>
  </si>
  <si>
    <t>-2014538999</t>
  </si>
  <si>
    <t>"Dle hloubení jam v tř.4 - předpoklad 30%" 0,30*4,186"m3"</t>
  </si>
  <si>
    <t>1032239638</t>
  </si>
  <si>
    <t>"Vodovod - TLT DN500"</t>
  </si>
  <si>
    <t>"km 0,00000-0,01701" 17,01*(3,05+2,37)*0,5*1,50</t>
  </si>
  <si>
    <t>"0,01701-0,02550" 8,49*(2,37+2,99)*0,5*1,50</t>
  </si>
  <si>
    <t>"0,02550-0,02718" 1,68*(2,99+3,11)*0,5*1,50</t>
  </si>
  <si>
    <t>"TLT DN200-propoj" 2,70*2,50*1,20</t>
  </si>
  <si>
    <t>Odpočet vybourané komunikace</t>
  </si>
  <si>
    <t>"Komunikace asfaltová-vodovod tl. 0,51m " -(9,88*1,50+2,70*1,20)*0,51</t>
  </si>
  <si>
    <t>"chodník-vodovod tl. 0,24m " -(9,30*1,50)*0,24</t>
  </si>
  <si>
    <t>"Z toho v tř. 3 předpoklad 90%" 106,503"m3"*0,9</t>
  </si>
  <si>
    <t>675534440</t>
  </si>
  <si>
    <t>"Dle hloubení rýh v tř. 3 - předpoklad 30%" 95,853"m3"*0,3</t>
  </si>
  <si>
    <t>-17800063</t>
  </si>
  <si>
    <t>"Celkové hloubení rýh dle hloubení rýh v tř.3,    v tř.4 předpoklad 10%" 106,503"m3"*0,1</t>
  </si>
  <si>
    <t>2089554677</t>
  </si>
  <si>
    <t>"Dle hloubení rýh v tř. 4 - předpoklad 30%" 10,650"m3"*0,3</t>
  </si>
  <si>
    <t>-1700561555</t>
  </si>
  <si>
    <t>"km 0,00000-0,01701" 17,01*(3,05+2,37)*0,5*2</t>
  </si>
  <si>
    <t>"0,01701-0,02550" 8,49*(2,37+2,99)*0,5*2</t>
  </si>
  <si>
    <t>"0,02550-0,02718" 1,68*(2,99+3,11)*0,5*2</t>
  </si>
  <si>
    <t>"TLT DN200-propoj" 2,70*2,50*2</t>
  </si>
  <si>
    <t>536243425</t>
  </si>
  <si>
    <t>"dle zřízení příložného pažení" 161,448"m2"</t>
  </si>
  <si>
    <t>151101201</t>
  </si>
  <si>
    <t>Zřízení příložného pažení stěn výkopu hl do 4 m</t>
  </si>
  <si>
    <t>-859611471</t>
  </si>
  <si>
    <t>Zřízení pažení stěn výkopu bez rozepření nebo vzepření příložné, hloubky do 4 m</t>
  </si>
  <si>
    <t>"pro betonové bloky" 2*(3*2,50*2,80)+2*(3*1,70*2,80)</t>
  </si>
  <si>
    <t>151101211</t>
  </si>
  <si>
    <t>Odstranění příložného pažení stěn hl do 4 m</t>
  </si>
  <si>
    <t>2058442025</t>
  </si>
  <si>
    <t>Odstranění pažení stěn výkopu s uložením pažin na vzdálenost do 3 m od okraje výkopu příložné, hloubky do 4 m</t>
  </si>
  <si>
    <t>"dle zřízení příložného pažení stěn výkopu" 70,56"m2"</t>
  </si>
  <si>
    <t>151101301</t>
  </si>
  <si>
    <t>Zřízení rozepření stěn při pažení příložném hl do 4 m</t>
  </si>
  <si>
    <t>1363634455</t>
  </si>
  <si>
    <t>Zřízení rozepření zapažených stěn výkopů s potřebným přepažováním při roubení příložném, hloubky do 4 m</t>
  </si>
  <si>
    <t>151101311</t>
  </si>
  <si>
    <t>Odstranění rozepření stěn při pažení příložném hl do 4 m</t>
  </si>
  <si>
    <t>951923476</t>
  </si>
  <si>
    <t>Odstranění rozepření stěn výkopů s uložením materiálu na vzdálenost do 3 m od okraje výkopu roubení příložného, hloubky do 4 m</t>
  </si>
  <si>
    <t>"dle zřízení rozepření příložného pažení stěn výkopu" 51,184"m3"</t>
  </si>
  <si>
    <t>1752918622</t>
  </si>
  <si>
    <t>"100% výkopu strojního" (41,861+106,503)"m3"</t>
  </si>
  <si>
    <t>-1143052027</t>
  </si>
  <si>
    <t>"obsyp" 29,448"m3"</t>
  </si>
  <si>
    <t>"lože" 4,404"m3"</t>
  </si>
  <si>
    <t>"zásyp nakupovaný" 80,115"m3"</t>
  </si>
  <si>
    <t>-504510733</t>
  </si>
  <si>
    <t>"celkový výkop" (41,861+106,503)"m3"</t>
  </si>
  <si>
    <t>1313488069</t>
  </si>
  <si>
    <t>-855447600</t>
  </si>
  <si>
    <t>"celkový výkop - na skládku" (41,861+106,503)"m3"</t>
  </si>
  <si>
    <t>2012650969</t>
  </si>
  <si>
    <t>"předpoklad 1800kg/m3" 191,705"m3"*1,8"t/m3"</t>
  </si>
  <si>
    <t>480128326</t>
  </si>
  <si>
    <t>"Obsyp potrubí" -29,448"m3"</t>
  </si>
  <si>
    <t>"podkladní lože" -4,404"m3"</t>
  </si>
  <si>
    <t>"TLT DN200" -2,70*(3,14*0,11*0,11)</t>
  </si>
  <si>
    <t>"TLT DN500" -27,20*(3,14*0,265*0,265)</t>
  </si>
  <si>
    <t>"bet. bloky" -28,296"m3"</t>
  </si>
  <si>
    <t>-212899687</t>
  </si>
  <si>
    <t>"zásyp z nakupovaného materiálu - předpoklad 100% množství, předpoklad 1800kg/m3" 1,0*80,115"m3"*1,80</t>
  </si>
  <si>
    <t>-2084568352</t>
  </si>
  <si>
    <t>"TLT DN200" 2,700*1,20*0,52 - "potrubí" 2,70*(3,14*0,11*0,11)</t>
  </si>
  <si>
    <t>"TLT DN500" 27,20*1,50*0,83 - "potrubí" 27,20*(3,14*0,265*0,265)</t>
  </si>
  <si>
    <t>58337302</t>
  </si>
  <si>
    <t>štěrkopísek frakce 0/16</t>
  </si>
  <si>
    <t>1582560261</t>
  </si>
  <si>
    <t>29,448*1,8 "Přepočtené koeficientem množství</t>
  </si>
  <si>
    <t>-1172081104</t>
  </si>
  <si>
    <t>"TLT DN200" 2,70*1,20*0,10</t>
  </si>
  <si>
    <t>"TLT DN500" 27,20*1,50*0,10</t>
  </si>
  <si>
    <t>452313141</t>
  </si>
  <si>
    <t>Podkladní bloky z betonu prostého tř. C 16/20 otevřený výkop</t>
  </si>
  <si>
    <t>-1946796258</t>
  </si>
  <si>
    <t>Podkladní a zajišťovací konstrukce z betonu prostého v otevřeném výkopu bloky pro potrubí z betonu tř. C 16/20</t>
  </si>
  <si>
    <t>"Betonové bloky pro T 500/200" 1"ks"*(0,98*1,00*1,14)</t>
  </si>
  <si>
    <t>"Betonové bloky pro T 500/80" 2"ks"*(0,45*0,60*0,75)</t>
  </si>
  <si>
    <t>"Betonové bloky pro P90°" 1"ks"*(0,55*0,60*0,50)</t>
  </si>
  <si>
    <t>"Betonové bloky pro K45°" 2"ks"*(2,35*1,68*2,48)</t>
  </si>
  <si>
    <t>"Betonové bloky pro K22,5°" 2"ks"*(1,54*1,35*1,69)</t>
  </si>
  <si>
    <t>452353101</t>
  </si>
  <si>
    <t>Bednění podkladních bloků otevřený výkop</t>
  </si>
  <si>
    <t>-1025041190</t>
  </si>
  <si>
    <t>Bednění podkladních a zajišťovacích konstrukcí v otevřeném výkopu bloků pro potrubí</t>
  </si>
  <si>
    <t>"Betonové bloky pro T 500/200" 1"ks"*(0,98*2*(1,00+1,14))</t>
  </si>
  <si>
    <t>"Betonové bloky pro T 500/80" 2"ks"*(0,45*2*(0,60+0,75))</t>
  </si>
  <si>
    <t>"Betonové bloky pro P90°" 1"ks"*(0,55*2*(0,60+0,50))</t>
  </si>
  <si>
    <t>"Betonové bloky pro K45°" 2"ks"*(1,68*2*(2,35+2,48))</t>
  </si>
  <si>
    <t>"Betonové bloky pro K22,5°" 2"ks"*(1,35*2*(1,54+1,69))</t>
  </si>
  <si>
    <t>850355121</t>
  </si>
  <si>
    <t>Výřez nebo výsek na potrubí z trub litinových tlakových nebo plastických hmot DN 200</t>
  </si>
  <si>
    <t>-2139234649</t>
  </si>
  <si>
    <t>Výřez nebo výsek na potrubí z trub litinových tlakových nebo plasických hmot DN 200</t>
  </si>
  <si>
    <t>"napojení na stávající vodovod 1xLT200" 1"ks"</t>
  </si>
  <si>
    <t>850355121.A</t>
  </si>
  <si>
    <t>Řez na potrubí z trub litinových tlakových DN 500</t>
  </si>
  <si>
    <t>1450212928</t>
  </si>
  <si>
    <t>"SEK délky 4,70m" 1</t>
  </si>
  <si>
    <t>"SEK délky 1,10m" 1</t>
  </si>
  <si>
    <t>"SEK délky 3,70m" 1</t>
  </si>
  <si>
    <t>"SEK délky 3,30m" 1</t>
  </si>
  <si>
    <t>"SEK délky 1,00m" 1</t>
  </si>
  <si>
    <t>850425121</t>
  </si>
  <si>
    <t>Výřez nebo výsek na potrubí z trub litinových tlakových nebo plastických hmot DN 500</t>
  </si>
  <si>
    <t>1522537799</t>
  </si>
  <si>
    <t>Výřez nebo výsek na potrubí z trub litinových tlakových nebo plasických hmot DN 500</t>
  </si>
  <si>
    <t>"napojení na stávající vodovod 1xLT500" 2"ks"</t>
  </si>
  <si>
    <t>851240001R</t>
  </si>
  <si>
    <t>Montáž a dodávka samosmršťovací manžety - ochrana zámkového spoje</t>
  </si>
  <si>
    <t>-1565470540</t>
  </si>
  <si>
    <t>15"ks"</t>
  </si>
  <si>
    <t>851421131</t>
  </si>
  <si>
    <t>Montáž potrubí z trub litinových hrdlových s integrovaným těsněním otevřený výkop DN 500</t>
  </si>
  <si>
    <t>-665126751</t>
  </si>
  <si>
    <t>Montáž potrubí z trub litinových tlakových hrdlových v otevřeném výkopu s integrovaným těsněním DN 500</t>
  </si>
  <si>
    <t>(6,00+13,80)"m"</t>
  </si>
  <si>
    <t>55254089</t>
  </si>
  <si>
    <t>trouba vodovodní litinová hrdlová hrdlová zinko-aluminiový povlak K9, 6 m DN 500</t>
  </si>
  <si>
    <t>-1559313656</t>
  </si>
  <si>
    <t>6*1,01 "Přepočtené koeficientem množství</t>
  </si>
  <si>
    <t>55254089.a</t>
  </si>
  <si>
    <t>746365813</t>
  </si>
  <si>
    <t>"SEK délky 4,70m" 1*4,70</t>
  </si>
  <si>
    <t>"SEK délky 1,10m" 1*1,10</t>
  </si>
  <si>
    <t>"SEK délky 3,70m" 1*3,70</t>
  </si>
  <si>
    <t>"SEK délky 3,30m" 1*3,30</t>
  </si>
  <si>
    <t>"SEK délky 1,00m" 1*1,00</t>
  </si>
  <si>
    <t>13,8*1,01 "Přepočtené koeficientem množství</t>
  </si>
  <si>
    <t>55291038.a</t>
  </si>
  <si>
    <t>kroužek těsnící gumový DN 500 pro vodovodní potrubí</t>
  </si>
  <si>
    <t>74443045</t>
  </si>
  <si>
    <t>857242122</t>
  </si>
  <si>
    <t>Montáž litinových tvarovek jednoosých přírubových otevřený výkop DN 80</t>
  </si>
  <si>
    <t>-1305219219</t>
  </si>
  <si>
    <t>Montáž litinových tvarovek na potrubí litinovém tlakovém jednoosých na potrubí z trub přírubových v otevřeném výkopu, kanálu nebo v šachtě DN 80</t>
  </si>
  <si>
    <t>505008020016</t>
  </si>
  <si>
    <t>KOLENO PATNÍ PŘÍRUBOVÉ DLOUHÉ 80</t>
  </si>
  <si>
    <t>KS</t>
  </si>
  <si>
    <t>-467121232</t>
  </si>
  <si>
    <t>"dle kladečského schéma" 2"ks"</t>
  </si>
  <si>
    <t>55259982</t>
  </si>
  <si>
    <t>koleno přírubové Q tvárná litina DN80-90°</t>
  </si>
  <si>
    <t>1218003564</t>
  </si>
  <si>
    <t>857352122</t>
  </si>
  <si>
    <t>Montáž litinových tvarovek jednoosých přírubových otevřený výkop DN 200</t>
  </si>
  <si>
    <t>-1445000120</t>
  </si>
  <si>
    <t>Montáž litinových tvarovek na potrubí litinovém tlakovém jednoosých na potrubí z trub přírubových v otevřeném výkopu, kanálu nebo v šachtě DN 200</t>
  </si>
  <si>
    <t>799420000010</t>
  </si>
  <si>
    <t>SPOJKA S PŘÍRUBOU 200 (198-230), spojka hrdlo-příruba</t>
  </si>
  <si>
    <t>746508066</t>
  </si>
  <si>
    <t>"dle kladečského schéma" 1"ks"</t>
  </si>
  <si>
    <t>55253279.a</t>
  </si>
  <si>
    <t>trouba přírubová litinová vodovodní  TP PN 10 DN 200 dl 800mm - s těžkou protikorozní ochranou</t>
  </si>
  <si>
    <t>1391826789</t>
  </si>
  <si>
    <t>857421131</t>
  </si>
  <si>
    <t>Montáž litinových tvarovek jednoosých hrdlových otevřený výkop s integrovaným těsněním DN 500</t>
  </si>
  <si>
    <t>-1921078481</t>
  </si>
  <si>
    <t>Montáž litinových tvarovek na potrubí litinovém tlakovém jednoosých na potrubí z trub hrdlových v otevřeném výkopu, kanálu nebo v šachtě s integrovaným těsněním DN 500</t>
  </si>
  <si>
    <t>55259437.a</t>
  </si>
  <si>
    <t>koleno hrdlové mmK tvárná litina DN 500-22 1/2° - s těžkou protikorozní ochranou</t>
  </si>
  <si>
    <t>514976335</t>
  </si>
  <si>
    <t>55259476.a</t>
  </si>
  <si>
    <t>koleno hrdlové mmK tvárná litina DN 500-45° - s těžkou protikorozní ochranou</t>
  </si>
  <si>
    <t>499026957</t>
  </si>
  <si>
    <t>857422122</t>
  </si>
  <si>
    <t>Montáž litinových tvarovek jednoosých přírubových otevřený výkop DN 500</t>
  </si>
  <si>
    <t>-1926886052</t>
  </si>
  <si>
    <t>Montáž litinových tvarovek na potrubí litinovém tlakovém jednoosých na potrubí z trub přírubových v otevřeném výkopu, kanálu nebo v šachtě DN 500</t>
  </si>
  <si>
    <t>NS9450000026</t>
  </si>
  <si>
    <t>SPOJKA S PŘÍR PN16/16bar 500 PN16/16bar (515-545)</t>
  </si>
  <si>
    <t>-1727575103</t>
  </si>
  <si>
    <t>55255235.a</t>
  </si>
  <si>
    <t>tvarovka přírubová s hladkým koncem F F-DN 500 PN 16 - s těžkou protikorozní ochranou</t>
  </si>
  <si>
    <t>84415411</t>
  </si>
  <si>
    <t>857423131</t>
  </si>
  <si>
    <t>Montáž litinových tvarovek odbočných hrdlových otevřený výkop s integrovaným těsněním DN 500</t>
  </si>
  <si>
    <t>588939406</t>
  </si>
  <si>
    <t>Montáž litinových tvarovek na potrubí litinovém tlakovém odbočných na potrubí z trub hrdlových v otevřeném výkopu, kanálu nebo v šachtě s integrovaným těsněním DN 500</t>
  </si>
  <si>
    <t>3"ks"</t>
  </si>
  <si>
    <t>55258556.a</t>
  </si>
  <si>
    <t>tvarovka hrdlová s přírubovou odbočkou,AmmA tvárná litina DN500/80 - s těžkou protikorozní ochranou</t>
  </si>
  <si>
    <t>-27389968</t>
  </si>
  <si>
    <t>55258559.a</t>
  </si>
  <si>
    <t>tvarovka hrdlová s přírubovou odbočkou,AmmA tvárná litina DN500/200 - s těžkou protikorozní ochranou</t>
  </si>
  <si>
    <t>-43681924</t>
  </si>
  <si>
    <t>891241112</t>
  </si>
  <si>
    <t>Montáž vodovodních šoupátek otevřený výkop DN 80</t>
  </si>
  <si>
    <t>-1443893164</t>
  </si>
  <si>
    <t>Montáž vodovodních armatur na potrubí šoupátek nebo klapek uzavíracích v otevřeném výkopu nebo v šachtách s osazením zemní soupravy (bez poklopů) DN 80</t>
  </si>
  <si>
    <t>400208000016</t>
  </si>
  <si>
    <t>ŠOUPĚ E2 PŘÍRUBOVÉ KRÁTKÉ 80</t>
  </si>
  <si>
    <t>2087139016</t>
  </si>
  <si>
    <t>950205010003</t>
  </si>
  <si>
    <t>SOUPRAVA ZEMNÍ TELESKOPICKÁ E2-1,3 -1,8 50-100 (1,3-1,8m)</t>
  </si>
  <si>
    <t>1936913143</t>
  </si>
  <si>
    <t>883001610000.a</t>
  </si>
  <si>
    <t>VODA Příslušenství ŠROUB S MATICÍ NEREZ DN A2 M16/100</t>
  </si>
  <si>
    <t>-2050248737</t>
  </si>
  <si>
    <t>883001610000</t>
  </si>
  <si>
    <t>1391020251</t>
  </si>
  <si>
    <t>38"ks"</t>
  </si>
  <si>
    <t>883002010000</t>
  </si>
  <si>
    <t>ŠROUB S MATICÍ NEREZ A2 M20/100</t>
  </si>
  <si>
    <t>129393152</t>
  </si>
  <si>
    <t>58"ks"</t>
  </si>
  <si>
    <t>883002010000.a</t>
  </si>
  <si>
    <t>-131476973</t>
  </si>
  <si>
    <t>891247111</t>
  </si>
  <si>
    <t>Montáž hydrantů podzemních DN 80</t>
  </si>
  <si>
    <t>551746726</t>
  </si>
  <si>
    <t>Montáž vodovodních armatur na potrubí hydrantů podzemních (bez osazení poklopů) DN 80</t>
  </si>
  <si>
    <t>K24408015016</t>
  </si>
  <si>
    <t>HYDRANT PODZEMNÍ 80/1,5 m</t>
  </si>
  <si>
    <t>927047841</t>
  </si>
  <si>
    <t>891351112</t>
  </si>
  <si>
    <t>Montáž vodovodních šoupátek otevřený výkop DN 200</t>
  </si>
  <si>
    <t>-1454536559</t>
  </si>
  <si>
    <t>Montáž vodovodních armatur na potrubí šoupátek nebo klapek uzavíracích v otevřeném výkopu nebo v šachtách s osazením zemní soupravy (bez poklopů) DN 200</t>
  </si>
  <si>
    <t>400220000010</t>
  </si>
  <si>
    <t>ŠOUPĚ E2 PŘÍRUBOVÉ KRÁTKÉ 200</t>
  </si>
  <si>
    <t>-790867803</t>
  </si>
  <si>
    <t>950220000003</t>
  </si>
  <si>
    <t>SOUPRAVA ZEMNÍ TELESKOPICKÁ E2-1,35-1,8 200 (1,3-1,8m)</t>
  </si>
  <si>
    <t>387046742</t>
  </si>
  <si>
    <t>891421112</t>
  </si>
  <si>
    <t>Montáž vodovodních šoupátek otevřený výkop DN 500</t>
  </si>
  <si>
    <t>-1955798589</t>
  </si>
  <si>
    <t>Montáž vodovodních armatur na potrubí šoupátek nebo klapek uzavíracích v otevřeném výkopu nebo v šachtách s osazením zemní soupravy (bez poklopů) DN 500</t>
  </si>
  <si>
    <t>98815000000.a</t>
  </si>
  <si>
    <t>UZAVÍRACÍ KLAPKA S RUČ.KOLEM DN 500 PN16</t>
  </si>
  <si>
    <t>768843701</t>
  </si>
  <si>
    <t>950250000005</t>
  </si>
  <si>
    <t>SOUPRAVA ZEMNÍ TELESKOPICKÁ 1,9-2,2 500 (1,9-2,2m)</t>
  </si>
  <si>
    <t>-1954569056</t>
  </si>
  <si>
    <t>892351111</t>
  </si>
  <si>
    <t>Tlaková zkouška vodou potrubí DN 150 nebo 200</t>
  </si>
  <si>
    <t>278196349</t>
  </si>
  <si>
    <t>Tlakové zkoušky vodou na potrubí DN 150 nebo 200</t>
  </si>
  <si>
    <t>"TLT DN200" 2,70"m"</t>
  </si>
  <si>
    <t>892353122</t>
  </si>
  <si>
    <t>Proplach a dezinfekce vodovodního potrubí DN 150 nebo 200</t>
  </si>
  <si>
    <t>1715714094</t>
  </si>
  <si>
    <t>892421111</t>
  </si>
  <si>
    <t>Tlaková zkouška vodou potrubí DN 400 nebo 500</t>
  </si>
  <si>
    <t>-1539355542</t>
  </si>
  <si>
    <t>Tlakové zkoušky vodou na potrubí DN 400 nebo 500</t>
  </si>
  <si>
    <t>"TLT DN500" 27,20"m"</t>
  </si>
  <si>
    <t>892423122</t>
  </si>
  <si>
    <t>Proplach a dezinfekce vodovodního potrubí DN 400 nebo 500</t>
  </si>
  <si>
    <t>-1373698477</t>
  </si>
  <si>
    <t>"dezinfikace navazujících úseků" 300,00"m"</t>
  </si>
  <si>
    <t>892442111</t>
  </si>
  <si>
    <t>Zabezpečení konců potrubí DN nad 300 do 600 při tlakových zkouškách vodou</t>
  </si>
  <si>
    <t>535067291</t>
  </si>
  <si>
    <t>Tlakové zkoušky vodou zabezpečení konců potrubí při tlakových zkouškách DN přes 300 do 600</t>
  </si>
  <si>
    <t>899101211</t>
  </si>
  <si>
    <t>Demontáž poklopů litinových nebo ocelových včetně rámů hmotnosti do 50 kg</t>
  </si>
  <si>
    <t>793555384</t>
  </si>
  <si>
    <t>Demontáž poklopů litinových a ocelových včetně rámů, hmotnosti jednotlivě do 50 kg</t>
  </si>
  <si>
    <t>Nutná výměna poklopů</t>
  </si>
  <si>
    <t>"pro stávající armatury" 7"ks"</t>
  </si>
  <si>
    <t>"pro stávající hydranty" 1"ks"</t>
  </si>
  <si>
    <t>899401112</t>
  </si>
  <si>
    <t>Osazení poklopů litinových šoupátkových</t>
  </si>
  <si>
    <t>1142638095</t>
  </si>
  <si>
    <t>"pro nové armatury" 5"ks"</t>
  </si>
  <si>
    <t>175000000004</t>
  </si>
  <si>
    <t>POKLOP ULIČNÍ ŠOUP, DN VODA</t>
  </si>
  <si>
    <t>2095716159</t>
  </si>
  <si>
    <t>348100000000</t>
  </si>
  <si>
    <t>VO+KA+PL Příslušenství PODKLAD. DESKA  UNI DN UNI</t>
  </si>
  <si>
    <t>952049878</t>
  </si>
  <si>
    <t>"uliční poklop pro šoupata" 12"ks"</t>
  </si>
  <si>
    <t>899401113</t>
  </si>
  <si>
    <t>Osazení poklopů litinových hydrantových</t>
  </si>
  <si>
    <t>854245459</t>
  </si>
  <si>
    <t>"pro nové hydranty" 2"ks"</t>
  </si>
  <si>
    <t>195000000002</t>
  </si>
  <si>
    <t>HYDRANTOVÝ POKLOP 21 kg</t>
  </si>
  <si>
    <t>-1454851918</t>
  </si>
  <si>
    <t>348200000000</t>
  </si>
  <si>
    <t>PODKLAD. DESKA  POD HYDRANT.POKLOP</t>
  </si>
  <si>
    <t>1058841614</t>
  </si>
  <si>
    <t>899712111</t>
  </si>
  <si>
    <t>Orientační tabulky na zdivu</t>
  </si>
  <si>
    <t>1423405930</t>
  </si>
  <si>
    <t>Orientační tabulky na vodovodních a kanalizačních řadech na zdivu</t>
  </si>
  <si>
    <t>899721111</t>
  </si>
  <si>
    <t>Signalizační vodič DN do 150 mm na potrubí</t>
  </si>
  <si>
    <t>1488786819</t>
  </si>
  <si>
    <t>Signalizační vodič na potrubí DN do 150 mm</t>
  </si>
  <si>
    <t>899721112</t>
  </si>
  <si>
    <t>Signalizační vodič DN nad 150 mm na potrubí</t>
  </si>
  <si>
    <t>-90933826</t>
  </si>
  <si>
    <t>Signalizační vodič na potrubí DN nad 150 mm</t>
  </si>
  <si>
    <t>899722112</t>
  </si>
  <si>
    <t>Krytí potrubí z plastů výstražnou fólií z PVC 25 cm</t>
  </si>
  <si>
    <t>152064108</t>
  </si>
  <si>
    <t>Krytí potrubí z plastů výstražnou fólií z PVC šířky 25 cm</t>
  </si>
  <si>
    <t>899999901</t>
  </si>
  <si>
    <t>Náhradní zásobování cisternou</t>
  </si>
  <si>
    <t>-184729368</t>
  </si>
  <si>
    <t>"předpoklad" 4"ks"</t>
  </si>
  <si>
    <t>899999902</t>
  </si>
  <si>
    <t>Poplatky za vypuštěnou vodu</t>
  </si>
  <si>
    <t>-183092088</t>
  </si>
  <si>
    <t>"předpoklad" 300"m"*(3,14*0,25*0,25)</t>
  </si>
  <si>
    <t>899999903</t>
  </si>
  <si>
    <t>Rozbor vody</t>
  </si>
  <si>
    <t>334717921</t>
  </si>
  <si>
    <t>998273102</t>
  </si>
  <si>
    <t>Přesun hmot pro trubní vedení z trub litinových otevřený výkop</t>
  </si>
  <si>
    <t>1605260066</t>
  </si>
  <si>
    <t>Přesun hmot pro trubní vedení hloubené z trub litinových pro vodovody nebo kanalizace v otevřeném výkopu dopravní vzdálenost do 15 m</t>
  </si>
  <si>
    <t>SO 402 - Přeložky PRE VN, NN a sdělovacího kabelu</t>
  </si>
  <si>
    <t>Soupis:</t>
  </si>
  <si>
    <t>922 - Kabelové vedení 22 kV</t>
  </si>
  <si>
    <t>Úroveň 3:</t>
  </si>
  <si>
    <t>922/M-K - Zemní a montážní práce</t>
  </si>
  <si>
    <t xml:space="preserve"> </t>
  </si>
  <si>
    <t>27376516</t>
  </si>
  <si>
    <t>PREdistribuce, a.s.</t>
  </si>
  <si>
    <t>48041122</t>
  </si>
  <si>
    <t>ELEKTROŠTIKA, s.r.o.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</si>
  <si>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</si>
  <si>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</si>
  <si>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</si>
  <si>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</si>
  <si>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 xml:space="preserve">      46-M1 - Zemní práce – povrchy</t>
  </si>
  <si>
    <t xml:space="preserve">      46-M2 - Zemní práce – výkopy</t>
  </si>
  <si>
    <t xml:space="preserve">      46-M3 - Zemní práce – uložení kabelů, skříně</t>
  </si>
  <si>
    <t xml:space="preserve">      46-M4 - Zemní práce – ostatní</t>
  </si>
  <si>
    <t>OST - Ostatní</t>
  </si>
  <si>
    <t>Práce a dodávky M</t>
  </si>
  <si>
    <t>21-M</t>
  </si>
  <si>
    <t>Elektromontáže</t>
  </si>
  <si>
    <t>000121521</t>
  </si>
  <si>
    <t>pojistka 16mm proti vytržení pro koncovky a spojky GABOCOM (EDEN limited) balení = 10ks</t>
  </si>
  <si>
    <t>bal</t>
  </si>
  <si>
    <t>CS PREdi 2018 01</t>
  </si>
  <si>
    <t>128</t>
  </si>
  <si>
    <t>1087141438</t>
  </si>
  <si>
    <t>000121522</t>
  </si>
  <si>
    <t>těsnící pásek pro vyplnění prostoru mezi silovou částí kabelu VN a optotrubičkou typ DM1 3ks/bal (Cellpack)</t>
  </si>
  <si>
    <t>1078056749</t>
  </si>
  <si>
    <t>000121526</t>
  </si>
  <si>
    <t>koncovka ukončovací na mikrotrubičku ES16 s pojistkou (GABOCOM)</t>
  </si>
  <si>
    <t>-1553425304</t>
  </si>
  <si>
    <t>000121527</t>
  </si>
  <si>
    <t>SMDU montážní sada ukončovací pro spojkování OT DB 12/6 s kabelem VN (Prysmian)</t>
  </si>
  <si>
    <t>656000705</t>
  </si>
  <si>
    <t>000118507</t>
  </si>
  <si>
    <t>čepička smršťovací 102L-044 pro AXE 120, 240 (TE Connect)</t>
  </si>
  <si>
    <t>902646205</t>
  </si>
  <si>
    <t>000118374</t>
  </si>
  <si>
    <t>čepička smršťovací SKK 80/40 - GPH</t>
  </si>
  <si>
    <t>-921355871</t>
  </si>
  <si>
    <t>PRE004025.P</t>
  </si>
  <si>
    <t>Zaslepení smršťovací čepičkou proti vlkosti včetně těsnícího páskupro kabel VN do 1x240 mm2 +OT</t>
  </si>
  <si>
    <t>1992039914</t>
  </si>
  <si>
    <t>Ukončení kabelů smršťovací čepičkou proti vlhkosti počtu a průřezu žil do 1 x 240 mm2 +OT</t>
  </si>
  <si>
    <t xml:space="preserve">PRE004040.P
</t>
  </si>
  <si>
    <t xml:space="preserve">Asistence zhotovitele při kalibraci a tlakování v trafostanicích, včetně příkazu "B" (1 kus = 1TS)
</t>
  </si>
  <si>
    <t>-1839356319</t>
  </si>
  <si>
    <t>Ostatní práce spojené s optotrubičkou v kabelu AYKY-OT asistence při kalibraci a tlakování v trafostanicích</t>
  </si>
  <si>
    <t>PRE004090.P</t>
  </si>
  <si>
    <t>Montáž hliníkových kabelů  AXEKVCEY + OT, 22 kV 1x240 mm2 volně uložených</t>
  </si>
  <si>
    <t>759898362</t>
  </si>
  <si>
    <t>Montáž izolovaných vodičů hliníkových do 22 kV bez ukončení uložených volně AXEKCY, AXEKVCEY, AXEKVCER do 22 kV, počtu a průřezu žil 1 x 240 mm2 + OT</t>
  </si>
  <si>
    <t>000121211</t>
  </si>
  <si>
    <t>kabel AXEKVCEY+OT 1x240/25+OT 16/12  22kV</t>
  </si>
  <si>
    <t>1878431571</t>
  </si>
  <si>
    <t>000121589</t>
  </si>
  <si>
    <t>spojka přímá smršt. 22kV CHM 24/95-240 pro OT  - CELLPACK</t>
  </si>
  <si>
    <t>-838247739</t>
  </si>
  <si>
    <t>PRE004110.P</t>
  </si>
  <si>
    <t>Svazkování jednožilových kabelů vn s OT</t>
  </si>
  <si>
    <t>-270357190</t>
  </si>
  <si>
    <t>Ostatní práce při montáži vodičů, šňůr a kabelů svazkování jednožilových kabelů vn s OT</t>
  </si>
  <si>
    <t>000106265</t>
  </si>
  <si>
    <t>řemínek upevňovací</t>
  </si>
  <si>
    <t>-600146994</t>
  </si>
  <si>
    <t>PRE004140.P</t>
  </si>
  <si>
    <t>Příplatek k propojení vodičů celoplastových spojkou do 22 kV venkovní žíly do 240 mm2 za ukončení OT</t>
  </si>
  <si>
    <t>-1282757870</t>
  </si>
  <si>
    <t>Propojení kabelů nebo vodičů spojkou do 22 kV venkovní vodičů celoplastových, průřezu žíly příplatek za ukončení OT montážní sadou</t>
  </si>
  <si>
    <t>22-M</t>
  </si>
  <si>
    <t>Montáže technologických zařízení pro dopravní stavby</t>
  </si>
  <si>
    <t>220233042.P</t>
  </si>
  <si>
    <t xml:space="preserve">Ukončení optotrubky koncovkou zaslepovací s ventilem
</t>
  </si>
  <si>
    <t>1783665193</t>
  </si>
  <si>
    <t>Vedení z optických kabelů ukončení optotrubky koncovkou zaslepovací s ventilem</t>
  </si>
  <si>
    <t>000121545</t>
  </si>
  <si>
    <t>Koncovka Plasson s ventilkem pr. 40 mm</t>
  </si>
  <si>
    <t>-465140185</t>
  </si>
  <si>
    <t>46-M</t>
  </si>
  <si>
    <t>Zemní práce při extr.mont.pracích</t>
  </si>
  <si>
    <t>46-M1</t>
  </si>
  <si>
    <t>Zemní práce – povrchy</t>
  </si>
  <si>
    <t>460600023.P</t>
  </si>
  <si>
    <t>Vodorovné přemístění horniny jakékoliv třídy do 1000 m</t>
  </si>
  <si>
    <t>-1008500443</t>
  </si>
  <si>
    <t>Přemístění (odvoz) horniny, suti a vybouraných hmot a poplatek za skládku vodorovné přemístění horniny, suti a vybouraných hmot na vzdálenost přes 500 do 1000 m</t>
  </si>
  <si>
    <t>460600031.P</t>
  </si>
  <si>
    <t>Příplatek k vodorovnému přemístění horniny za každých dalších 1000 m (km x m3)</t>
  </si>
  <si>
    <t>1187380799</t>
  </si>
  <si>
    <t>Přemístění (odvoz) horniny, suti a vybouraných hmot a poplatek za skládku vodorovné přemístění horniny, suti a vybouraných hmot na vzdálenost Příplatek k ceně -0023 za každých dalších i započatých 1000 m</t>
  </si>
  <si>
    <t>7,927*19</t>
  </si>
  <si>
    <t>460600084.P</t>
  </si>
  <si>
    <t>Poplatek za skládku asfaltu</t>
  </si>
  <si>
    <t>297398825</t>
  </si>
  <si>
    <t>Přemístění (odvoz) horniny, suti a vybouraných hmot a poplatek za skládku poplatek za skládku asfatlu</t>
  </si>
  <si>
    <t>PRE000505.P</t>
  </si>
  <si>
    <t xml:space="preserve">Frézování asfaltu ve vozovce do hloubky 8 cm včetně odvozu
</t>
  </si>
  <si>
    <t>1017031454</t>
  </si>
  <si>
    <t>Přípravné terénní práce frézování asfaltu ve vozovce i chodníku do hloubky 8 cm</t>
  </si>
  <si>
    <t>46-M2</t>
  </si>
  <si>
    <t>Zemní práce – výkopy</t>
  </si>
  <si>
    <t>460200303.P</t>
  </si>
  <si>
    <t>Hloubení kabelových zapažených a nezapažených rýh ručně š 50 cm, hl 120 cm, v hornině tř 3</t>
  </si>
  <si>
    <t>1905291614</t>
  </si>
  <si>
    <t>Hloubení kabelových rýh včetně urovnání dna, přemístění výkopku do vzdálenosti 3 m od okraje jámy nebo naložení na dopravní prostředek ručně šířky 50 cm, hloubky 120 cm, v hornině třídy 3</t>
  </si>
  <si>
    <t>460230023.P</t>
  </si>
  <si>
    <t>Hloubení zapažených a nezapažených jam kabelových spojek přechodových do 22 kV ručně v hornině tř 3 (7,8 m3)</t>
  </si>
  <si>
    <t>-518279929</t>
  </si>
  <si>
    <t>Ostatní vykopávky ručně hloubení jam kabelových spojek včetně přemístění výkopku do 3 m nebo naložení na dopravní prostředek do 22 kV přechodových, v hornině třídy 3</t>
  </si>
  <si>
    <t>460560273.P</t>
  </si>
  <si>
    <t>Zásyp rýh ručně šířky 50 cm, hloubky 90 cm, z horniny třídy 3</t>
  </si>
  <si>
    <t>-350667983</t>
  </si>
  <si>
    <t>Ruční zásyp rýh kabelových včetně zhutnění a uložení výkopku do vrstev a urovnání povrchu šířky 50 cm hloubky 90 cm, v hornině třídy 3</t>
  </si>
  <si>
    <t>460561601.P</t>
  </si>
  <si>
    <t>Zásyp jam (sondy startovací jámy) ručně, z horniny třídy 3</t>
  </si>
  <si>
    <t>-780935036</t>
  </si>
  <si>
    <t>Ruční zásyp jam (sondy starovací jámy) včetně zhutnění a uložení výkopku do vrstev a urovnání povrchu, v hornině třídy 3</t>
  </si>
  <si>
    <t>46-M3</t>
  </si>
  <si>
    <t>Zemní práce – uložení kabelů, skříně</t>
  </si>
  <si>
    <t>460421142.P</t>
  </si>
  <si>
    <t>Lože kabelů písek, štěrkopísek tl 10 cm nad kabel, beton nebo plast deska 50x25 cm, š lože do 50 cm</t>
  </si>
  <si>
    <t>CS PREdi 2016 01</t>
  </si>
  <si>
    <t>-1598919964</t>
  </si>
  <si>
    <t>Kabelové lože včetně podsypu, zhutnění a urovnání povrchu z písku nebo štěrkopísku tloušťky 10 cm nad kabel zakryté betonovými nebo plastovými deskami vel. 50 x 25 cm, šířky lože přes 35 do 50 cm</t>
  </si>
  <si>
    <t>000104800</t>
  </si>
  <si>
    <t>deska zákrytová KD 2    500/230/45</t>
  </si>
  <si>
    <t>-1625032566</t>
  </si>
  <si>
    <t>460470001.P</t>
  </si>
  <si>
    <t>Provizorní zajištění potrubí ve výkopech při křížení s kabelem</t>
  </si>
  <si>
    <t>-358879575</t>
  </si>
  <si>
    <t>Provizorní zajištění inženýrských sítí ve výkopech pomocí drátů, dřevěných a plastových prvků apod. potrubí při jejich křížení s kabelem</t>
  </si>
  <si>
    <t>460470011.P</t>
  </si>
  <si>
    <t>Provizorní zajištění kabelů ve výkopech při jejich křížení</t>
  </si>
  <si>
    <t>67146802</t>
  </si>
  <si>
    <t>Provizorní zajištění inženýrských sítí ve výkopech pomocí drátů, dřevěných a plastových prvků apod. kabelů při křížení</t>
  </si>
  <si>
    <t>460520151.P</t>
  </si>
  <si>
    <t>Křižovatka betonového kabelového žlabu s inženýrskými sítěmi bez zásypu</t>
  </si>
  <si>
    <t>-1865519977</t>
  </si>
  <si>
    <t>Kabelové žlaby a kryty křižovatka betonového kabelového žlabu s inženýrskými sítěmi, včetně úpravy dna rýhy a zakrytím žlabu bez zásypu</t>
  </si>
  <si>
    <t>46-M4</t>
  </si>
  <si>
    <t>Zemní práce – ostatní</t>
  </si>
  <si>
    <t>460010024.P</t>
  </si>
  <si>
    <t>Vytyčení trati vedení kabelového podzemního v zástavbě</t>
  </si>
  <si>
    <t>km</t>
  </si>
  <si>
    <t>-256404153</t>
  </si>
  <si>
    <t>Vytyčení trasy vedení včetně pochůzky projektovanou tratí, vyznačení budoucí trasy, rozmístění, očíslování a označení opěrných bodů, označení překážek a míst pro kabelové prostupy a podchodové štoly kabelového ( podzemního ) v zástavbě</t>
  </si>
  <si>
    <t>460010031.P</t>
  </si>
  <si>
    <t>Vytyčení a vypískání poduličního zařízení trasy vedení cizí firmou</t>
  </si>
  <si>
    <t>-482522314</t>
  </si>
  <si>
    <t>460010032.P</t>
  </si>
  <si>
    <t>Vytyčení a vypískání poduličního zařízení trasy vedení firmou SITEL</t>
  </si>
  <si>
    <t>-1756495471</t>
  </si>
  <si>
    <t>OST</t>
  </si>
  <si>
    <t>Ostatní</t>
  </si>
  <si>
    <t>119002122.P</t>
  </si>
  <si>
    <t>Mobilní zábrana výšky do 1,5 m pro zabezpečení výkopu - zřízení</t>
  </si>
  <si>
    <t>262144</t>
  </si>
  <si>
    <t>710197321</t>
  </si>
  <si>
    <t>Pomocné konstrukce při zabezpečení výkopu přechodová lávka do 2m včetně zábradlí pro zabezpečení výkopů - odstranění</t>
  </si>
  <si>
    <t>922/M-P - Zemní a montážní práce</t>
  </si>
  <si>
    <t>-1435664979</t>
  </si>
  <si>
    <t>1955649720</t>
  </si>
  <si>
    <t>-10288563</t>
  </si>
  <si>
    <t>1207670458</t>
  </si>
  <si>
    <t>-1574896062</t>
  </si>
  <si>
    <t>912059095</t>
  </si>
  <si>
    <t>132736886</t>
  </si>
  <si>
    <t>71650824</t>
  </si>
  <si>
    <t>-913210558</t>
  </si>
  <si>
    <t>-1942576282</t>
  </si>
  <si>
    <t>-909919680</t>
  </si>
  <si>
    <t>1252316764</t>
  </si>
  <si>
    <t>1736357894</t>
  </si>
  <si>
    <t>63054763</t>
  </si>
  <si>
    <t>-1241746334</t>
  </si>
  <si>
    <t>489658811</t>
  </si>
  <si>
    <t>460030011.P</t>
  </si>
  <si>
    <t>Sejmutí drnu jakékoliv tloušťky</t>
  </si>
  <si>
    <t>711442322</t>
  </si>
  <si>
    <t>Přípravné terénní práce sejmutí drnu včetně nařezání a uložení na hromady nebo naložení na dopravní prostředek jakékoliv tloušťky</t>
  </si>
  <si>
    <t>1004542543</t>
  </si>
  <si>
    <t>308751515</t>
  </si>
  <si>
    <t>7,547*19</t>
  </si>
  <si>
    <t>21174108</t>
  </si>
  <si>
    <t>460620009.P</t>
  </si>
  <si>
    <t>Rozhrnutí ornice a úprava pláně před osetím na rovině i ve svahu</t>
  </si>
  <si>
    <t>-1841366593</t>
  </si>
  <si>
    <t>Úprava terénu rozhrnutí ornice a úprava pláně před osetím na rovině i ve svahu</t>
  </si>
  <si>
    <t>567997751</t>
  </si>
  <si>
    <t>2038225221</t>
  </si>
  <si>
    <t>1477027894</t>
  </si>
  <si>
    <t>1516596644</t>
  </si>
  <si>
    <t>765624485</t>
  </si>
  <si>
    <t>-816414646</t>
  </si>
  <si>
    <t>-1828080789</t>
  </si>
  <si>
    <t>467972911</t>
  </si>
  <si>
    <t>-1083488521</t>
  </si>
  <si>
    <t>460510005.P</t>
  </si>
  <si>
    <t>Kabelové prostupy z trub betonových do rýhy bez obsypu, průměru do 20 cm</t>
  </si>
  <si>
    <t>-1883371896</t>
  </si>
  <si>
    <t>Kabelové prostupy z trub betonových včetně osazení, utěsnění a spárování do rýhy, bez výkopových prací bez obsypu, vnitřního průměru přes 15 do 20 cm</t>
  </si>
  <si>
    <t>000999458</t>
  </si>
  <si>
    <t>chránička hladká trubka, pr.200 dle KP</t>
  </si>
  <si>
    <t>478634054</t>
  </si>
  <si>
    <t>-1381131619</t>
  </si>
  <si>
    <t>1230360758</t>
  </si>
  <si>
    <t>1025771514</t>
  </si>
  <si>
    <t>-2042309380</t>
  </si>
  <si>
    <t>667679465</t>
  </si>
  <si>
    <t>922/OST - Ostatní náklady</t>
  </si>
  <si>
    <t>210280001.P</t>
  </si>
  <si>
    <t>Zkoušky a prohlídky el rozvodů a zařízení celková prohlídka pro objem mtž prací do 100 000 Kč</t>
  </si>
  <si>
    <t>-1669794249</t>
  </si>
  <si>
    <t>Zkoušky a prohlídky elektrických rozvodů a zařízení celková prohlídka, zkoušení, měření a vyhotovení revizní zprávy pro objem montážních prací do 100 tisíc Kč</t>
  </si>
  <si>
    <t>000010036.P</t>
  </si>
  <si>
    <t>Vypracování dokumentace skutečného provedení v digitální formě kabelů VN</t>
  </si>
  <si>
    <t>-1537831246</t>
  </si>
  <si>
    <t>Projektové práce, inženýrská a kompletační činnost vypracování dokumentace skutečného provedení v digitální formě kabelů VN</t>
  </si>
  <si>
    <t>000010037.P</t>
  </si>
  <si>
    <t>Vypracování dokumentace skutečného provedení v digitální formě kabelů sdělovacích a optických</t>
  </si>
  <si>
    <t>71132508</t>
  </si>
  <si>
    <t>Projektové práce, inženýrská a kompletační činnost vypracování dokumentace skutečného provedení v digitální formě kabelů sdělovacích a optických</t>
  </si>
  <si>
    <t>000010901.P</t>
  </si>
  <si>
    <t>Inženýrská činnost při realizaci stavby</t>
  </si>
  <si>
    <t>559715570</t>
  </si>
  <si>
    <t>Projektové práce, inženýrská a kompletační činnost ostatní práce - inženýrská činnost při realizaci stavby</t>
  </si>
  <si>
    <t>000020011.P</t>
  </si>
  <si>
    <t>Geodetické a geometrické zaměření kabelové trasy do 100 m</t>
  </si>
  <si>
    <t>741887135</t>
  </si>
  <si>
    <t>Geodetické a geometrické zaměření stavby kabelové stavby geodetické a geometrické zaměření trasy do 100 m</t>
  </si>
  <si>
    <t>000020014.P</t>
  </si>
  <si>
    <t>Geodetické doměření spojek VN - připojení na síť VN PREdi</t>
  </si>
  <si>
    <t>1417807457</t>
  </si>
  <si>
    <t>Geodetické a geometrické zaměření stavby kabelové stavby geodetické doměření spojek VN - připojení na síť VN PREdi</t>
  </si>
  <si>
    <t>922/VN - Připojení do sítě VN</t>
  </si>
  <si>
    <t>460720003.P</t>
  </si>
  <si>
    <t>Připojení do sítě VN 2x spojkou včetně inženýrské činnosti</t>
  </si>
  <si>
    <t>sada</t>
  </si>
  <si>
    <t>1429448501</t>
  </si>
  <si>
    <t>Připojení do sítě VN včetně inženýrské činnosti 2 x spojkou</t>
  </si>
  <si>
    <t>922/DEM - Demontážní práce</t>
  </si>
  <si>
    <t>-1393617777</t>
  </si>
  <si>
    <t>PRE004090.D</t>
  </si>
  <si>
    <t>Demontáž hliníkových kabelů  AXEKVCEY + OT, 22 kV 1x240 mm2 volně uložených</t>
  </si>
  <si>
    <t>-684078988</t>
  </si>
  <si>
    <t>932 - Kabelové vedení 1 kV</t>
  </si>
  <si>
    <t>932/M - Zemní a montážní práce</t>
  </si>
  <si>
    <t>1884524431</t>
  </si>
  <si>
    <t>-1316186754</t>
  </si>
  <si>
    <t>460200263.P</t>
  </si>
  <si>
    <t>Hloubení kabelových zapažených a nezapažených rýh ručně š 50 cm, hl 80 cm, v hornině tř 3</t>
  </si>
  <si>
    <t>1239714228</t>
  </si>
  <si>
    <t>Hloubení kabelových rýh včetně urovnání dna, přemístění výkopku do vzdálenosti 3 m od okraje jámy nebo naložení na dopravní prostředek ručně šířky 50 cm, hloubky 80 cm, v hornině třídy 3</t>
  </si>
  <si>
    <t>460200643.P</t>
  </si>
  <si>
    <t>Hloubení kabelových zapažených a nezapažených rýh ručně š 65 cm, hl 80 cm, v hornině tř 3</t>
  </si>
  <si>
    <t>-1088401444</t>
  </si>
  <si>
    <t>Hloubení kabelových rýh včetně urovnání dna, přemístění výkopku do vzdálenosti 3 m od okraje jámy nebo naložení na dopravní prostředek ručně šířky 65 cm, hloubky 80 cm, v hornině třídy 3</t>
  </si>
  <si>
    <t>460560243.P</t>
  </si>
  <si>
    <t>Zásyp rýh ručně šířky 50 cm, hloubky 60 cm, z horniny třídy 3</t>
  </si>
  <si>
    <t>-1283413856</t>
  </si>
  <si>
    <t>Ruční zásyp rýh kabelových včetně zhutnění a uložení výkopku do vrstev a urovnání povrchu šířky 50 cm hloubky 60 cm, v hornině třídy 3</t>
  </si>
  <si>
    <t>460560623.P</t>
  </si>
  <si>
    <t xml:space="preserve">Zásyp rýh ručně šířky 65 cm, hloubky 60 cm, z horniny třídy 3
</t>
  </si>
  <si>
    <t>-510438106</t>
  </si>
  <si>
    <t>Ruční zásyp rýh kabelových včetně zhutnění a uložení výkopku do vrstev a urovnání povrchu šířky 65 cm hloubky 60 cm, v hornině třídy 3</t>
  </si>
  <si>
    <t>000112187</t>
  </si>
  <si>
    <t>deska zákrytová PVC 200x1000x2-CWS potisk PREdi</t>
  </si>
  <si>
    <t>-1114002021</t>
  </si>
  <si>
    <t>460421903.P</t>
  </si>
  <si>
    <t>Oprava lože kabelů z písku nebo štěrkopísku se zakrytím cihlami šířky lože do 50 cm</t>
  </si>
  <si>
    <t>-1349251964</t>
  </si>
  <si>
    <t>Kabelové lože včetně podsypu, zhutnění a urovnání povrchu oprava lože kabelů včetně vyjmutí a očištění cihel, odstranění záhozové vrstvy, zřízení podsypu a záhozu tloušťky 10 cm nad kabel, zhutnění a urovnání povrchu, zakrytí cihlami s použitím maximálně 25 % nových cihel, z písku nebo štěrkopísku, šířky lože přes 35 do 50 cm</t>
  </si>
  <si>
    <t>460510055.P</t>
  </si>
  <si>
    <t>Kabelové prostupy z trub plastových do rýhy bez obsypu, průměru do 15 cm (pro chráničky 160)</t>
  </si>
  <si>
    <t>1843059050</t>
  </si>
  <si>
    <t>Kabelové prostupy z trub plastových včetně osazení, utěsnění a spárování do rýhy, bez výkopových prací bez obsypu, vnitřního průměru přes 10 do 15 cm (pro chráničky 160)</t>
  </si>
  <si>
    <t>000999457</t>
  </si>
  <si>
    <t>chránička hladká trubka, pr.160 dle KP</t>
  </si>
  <si>
    <t>1419333961</t>
  </si>
  <si>
    <t>ELE100001</t>
  </si>
  <si>
    <t>chránička hladká trubka, pr.160 dle KP - dělená</t>
  </si>
  <si>
    <t>-197293025</t>
  </si>
  <si>
    <t>932/OST - Ostatní náklady</t>
  </si>
  <si>
    <t>-1288923417</t>
  </si>
  <si>
    <t>000010035.P</t>
  </si>
  <si>
    <t>Vypracování dokumentace skutečného provedení v digitální formě kabelů NN</t>
  </si>
  <si>
    <t>1012173638</t>
  </si>
  <si>
    <t>Projektové práce, inženýrská a kompletační činnost vypracování dokumentace skutečného provedení v digitální formě kabelů NN</t>
  </si>
  <si>
    <t>-514110612</t>
  </si>
  <si>
    <t>-1167017292</t>
  </si>
  <si>
    <t xml:space="preserve">961 - Kabelové vedení SDK </t>
  </si>
  <si>
    <t>961/M-K - Zemní a montážní práce</t>
  </si>
  <si>
    <t>220061536.P</t>
  </si>
  <si>
    <t xml:space="preserve">Montáž kabel volně uložený s jádrem 1 mm Cu 19DM 0,9 </t>
  </si>
  <si>
    <t>788520098</t>
  </si>
  <si>
    <t>Sdělovací kabely místní sítě montáž kabelu návěstního volně uloženého s jádrem 1 mm Cu TCEKEZE, TCEKFE, TCEKPFLEY, TCEKPFLEZE 24 P</t>
  </si>
  <si>
    <t>000108214</t>
  </si>
  <si>
    <t>kabel DCKQYPY 19DM 0,9</t>
  </si>
  <si>
    <t>2130575678</t>
  </si>
  <si>
    <t>220070034.P</t>
  </si>
  <si>
    <t>Montáž spojování žil zátorky rovné TR 240 pro 100 žil, 0,6/0,8 mm Cu s pancířem (spojka 19 DM)</t>
  </si>
  <si>
    <t>977384735</t>
  </si>
  <si>
    <t>Montáž spojování žil zátorkami kabelů místní sítě rovnými TR120 pro 100 žil, 0,6/0,8 mm Cu s pancířem</t>
  </si>
  <si>
    <t>001</t>
  </si>
  <si>
    <t>Spojka TR 240 s armaturou a protikorozní ochranou (manžeta smršťovací)</t>
  </si>
  <si>
    <t>256</t>
  </si>
  <si>
    <t>1692462065</t>
  </si>
  <si>
    <t>Spojka TR 240 s armaturou a protikorozní ochranou manžeta smršťovací</t>
  </si>
  <si>
    <t>220110401.P</t>
  </si>
  <si>
    <t>Montáž smršťovací koncovky na zemní kabel</t>
  </si>
  <si>
    <t>-2105799597</t>
  </si>
  <si>
    <t>Závěry, koncovky kabelů místní sítě montáž smršťovací koncovky na zemní kabel</t>
  </si>
  <si>
    <t>002</t>
  </si>
  <si>
    <t>Koncovka smršťovací</t>
  </si>
  <si>
    <t>572637641</t>
  </si>
  <si>
    <t>220111406.P</t>
  </si>
  <si>
    <t>Zapojení vodičů po měření</t>
  </si>
  <si>
    <t>čt</t>
  </si>
  <si>
    <t>-1869292049</t>
  </si>
  <si>
    <t>Závěry, koncovky kabelů místní sítě zapojení vodičů po měření</t>
  </si>
  <si>
    <t>220111411.P</t>
  </si>
  <si>
    <t>Odpojení vodičů pro měření 1stranné</t>
  </si>
  <si>
    <t>1743807576</t>
  </si>
  <si>
    <t>Závěry, koncovky kabelů místní sítě odpojení vodičů pro měření 1stranné</t>
  </si>
  <si>
    <t>220111502.P</t>
  </si>
  <si>
    <t>Úprava koncůkabelu k číslování oboustrannému</t>
  </si>
  <si>
    <t>-1004710943</t>
  </si>
  <si>
    <t>Závěry, koncovky kabelů místní sítě úprava konců kabelu k číslování oboustrannému</t>
  </si>
  <si>
    <t>220151774.P</t>
  </si>
  <si>
    <t>Číslování spojek a závěrů do 60 žil oboustranné číslování</t>
  </si>
  <si>
    <t>-1563666695</t>
  </si>
  <si>
    <t>Závěry, koncovky kabelů místní sítě číslování spojek a závěrů do 60 žil oboustranné číslování</t>
  </si>
  <si>
    <t>220180002.P</t>
  </si>
  <si>
    <t>Odpancéřování kabelu do 63 prvků</t>
  </si>
  <si>
    <t>838594206</t>
  </si>
  <si>
    <t>Vedení z metalických kabelů odpancéřování kabelu do 63 prvků</t>
  </si>
  <si>
    <t>220180322.P</t>
  </si>
  <si>
    <t>Kladení do lože v husté zástavbě kabelu přes 3 do 5 kg/m . kabel 19 DM</t>
  </si>
  <si>
    <t>-487195240</t>
  </si>
  <si>
    <t>Vedení z metalických kabelů kladení do lože v husté zástavbě, kabelu přes 3 do 5 kg/m</t>
  </si>
  <si>
    <t>220190801.P</t>
  </si>
  <si>
    <t>Zvýšení izolační pevnosti spojky na 4 kV</t>
  </si>
  <si>
    <t>127162028</t>
  </si>
  <si>
    <t>Spojky metalických kabelů zvýšení izolační pevnosti spojky na 4 kV</t>
  </si>
  <si>
    <t>220201024.P</t>
  </si>
  <si>
    <t>Montáž protikorozní ochrany spojky TR 240</t>
  </si>
  <si>
    <t>-1417507805</t>
  </si>
  <si>
    <t>Montáž protikorozní ochrany spojky TR 120</t>
  </si>
  <si>
    <t>220220123.P</t>
  </si>
  <si>
    <t>Předměření před montáží zkrácené v jednom směru za provozu kabel 19 DM 0,9</t>
  </si>
  <si>
    <t>úsek</t>
  </si>
  <si>
    <t>-458221010</t>
  </si>
  <si>
    <t>Měření na sdělovacích kabelech závěrečné měření zkrácené v jednom směru za provozu kabel 24 P</t>
  </si>
  <si>
    <t>220220124.P</t>
  </si>
  <si>
    <t>Závěrečné měření zkrácené v jednom směru za provozu 19 čtyřek</t>
  </si>
  <si>
    <t>1584655612</t>
  </si>
  <si>
    <t>Měření na sdělovacích kabelech závěrečné měření zkrácené v jednom směru za provozu 19 čtyřek</t>
  </si>
  <si>
    <t>-108796303</t>
  </si>
  <si>
    <t>-1318080956</t>
  </si>
  <si>
    <t>961/M- P - Zemní a montážní práce</t>
  </si>
  <si>
    <t>1809037599</t>
  </si>
  <si>
    <t>-1319383486</t>
  </si>
  <si>
    <t>-788558014</t>
  </si>
  <si>
    <t>-186124348</t>
  </si>
  <si>
    <t>1821210806</t>
  </si>
  <si>
    <t>-1865735820</t>
  </si>
  <si>
    <t>759686194</t>
  </si>
  <si>
    <t>1358895421</t>
  </si>
  <si>
    <t>-1272798771</t>
  </si>
  <si>
    <t>-882165629</t>
  </si>
  <si>
    <t>-1726086198</t>
  </si>
  <si>
    <t>1772754305</t>
  </si>
  <si>
    <t>-1656706244</t>
  </si>
  <si>
    <t>562641635</t>
  </si>
  <si>
    <t>1860947274</t>
  </si>
  <si>
    <t>488987211</t>
  </si>
  <si>
    <t>1461751456</t>
  </si>
  <si>
    <t>1431609894</t>
  </si>
  <si>
    <t>-1162058080</t>
  </si>
  <si>
    <t>1346345691</t>
  </si>
  <si>
    <t>961/OST - Ostatní náklady</t>
  </si>
  <si>
    <t>961/DEM - Demontážní práce</t>
  </si>
  <si>
    <t>PRE004020.PP</t>
  </si>
  <si>
    <t>Zaslepení smršťovací čepičkou proti vlkosti pro kabel SDK</t>
  </si>
  <si>
    <t>1818713166</t>
  </si>
  <si>
    <t>Ukončení kabelů smršťovací čepičkou proti vlhkosti počtu a průřezu žil do 1 x 240 mm2</t>
  </si>
  <si>
    <t>220061536.D</t>
  </si>
  <si>
    <t xml:space="preserve">Demontáž kabel volně uložený s jádrem 1 mm Cu 19DM 0,9 </t>
  </si>
  <si>
    <t>-1551318764</t>
  </si>
  <si>
    <t>SO 403 - Přeložka kabelu SŽDC</t>
  </si>
  <si>
    <t>Poplatek za uložení odpadu ze sypaniny na skládce (skládkovné)</t>
  </si>
  <si>
    <t>912332617</t>
  </si>
  <si>
    <t>Uložení sypaniny poplatek za uložení sypaniny na skládce (skládkovné)</t>
  </si>
  <si>
    <t>3,113*1,8</t>
  </si>
  <si>
    <t>220111431</t>
  </si>
  <si>
    <t>Jednosměrné měření na místním kabelu</t>
  </si>
  <si>
    <t>pár</t>
  </si>
  <si>
    <t>-187732270</t>
  </si>
  <si>
    <t>Měření na místním sdělovacím kabelu včetně měření kontinuity žil, smyčkových a izolačních odporů, vyplnění měření protokolu jednosměrné</t>
  </si>
  <si>
    <t>Poznámka k položce:
před a po přeložce</t>
  </si>
  <si>
    <t>300*2*2</t>
  </si>
  <si>
    <t>150*2*2</t>
  </si>
  <si>
    <t>200*2*2</t>
  </si>
  <si>
    <t>veškeré měření dle předpisů správce před a po přeložce</t>
  </si>
  <si>
    <t>220111432</t>
  </si>
  <si>
    <t>Jednosměrné měření na dálkovém kabelu</t>
  </si>
  <si>
    <t>1459868369</t>
  </si>
  <si>
    <t>Měření na místním sdělovacím kabelu včetně měření kontinuity žil, smyčkových a izolačních odporů, vyplnění měření protokolu Jednosměrné měření na dálkovém kabelu</t>
  </si>
  <si>
    <t>90*2*2</t>
  </si>
  <si>
    <t>(4*2+6*2+16*2+10)*2</t>
  </si>
  <si>
    <t>220182024</t>
  </si>
  <si>
    <t>Označení optického kabelu nebo spojky dvojicí magnetu</t>
  </si>
  <si>
    <t>346809265</t>
  </si>
  <si>
    <t>Označení optického kabelu nebo spojky HDPE trubky zaměřovacím markrem</t>
  </si>
  <si>
    <t>2+3</t>
  </si>
  <si>
    <t>357116602-R</t>
  </si>
  <si>
    <t>ball marker</t>
  </si>
  <si>
    <t>-790376469</t>
  </si>
  <si>
    <t>460070003R</t>
  </si>
  <si>
    <t>Hloubení nezapažených jam pro sondy ručně v hornině tř 3</t>
  </si>
  <si>
    <t>-1620262451</t>
  </si>
  <si>
    <t>Hloubení nezapažených jam ručně pro ostatní konstrukce s přemístěním výkopku do vzdálenosti 3 m od okraje jámy nebo naložením na dopravní prostředek, včetně zásypu, zhutnění a urovnání povrchu pro stožárové vzpěry nebo odrazníky slaboproudých vedení na rovině, v hornině třídy 3</t>
  </si>
  <si>
    <t>3*2</t>
  </si>
  <si>
    <t>460150243</t>
  </si>
  <si>
    <t>Hloubení kabelových zapažených i nezapažených rýh ručně š 50 cm, hl 60 cm, v hornině tř 3</t>
  </si>
  <si>
    <t>-1975409281</t>
  </si>
  <si>
    <t>Hloubení zapažených i nezapažených kabelových rýh ručně včetně urovnání dna s přemístěním výkopku do vzdálenosti 3 m od okraje jámy nebo naložením na dopravní prostředek šířky 50 cm, hloubky 60 cm, v hornině třídy 3</t>
  </si>
  <si>
    <t>460150883</t>
  </si>
  <si>
    <t>Hloubení kabelových zapažených i nezapažených rýh ručně š 80 cm, hl 120 cm, v hornině tř 3</t>
  </si>
  <si>
    <t>-1319336461</t>
  </si>
  <si>
    <t>Hloubení zapažených i nezapažených kabelových rýh ručně včetně urovnání dna s přemístěním výkopku do vzdálenosti 3 m od okraje jámy nebo naložením na dopravní prostředek šířky 80 cm, hloubky 120 cm, v hornině třídy 3</t>
  </si>
  <si>
    <t>460490013</t>
  </si>
  <si>
    <t>Krytí kabelů výstražnou fólií šířky 34 cm</t>
  </si>
  <si>
    <t>114265142</t>
  </si>
  <si>
    <t>Krytí kabelů, spojek, koncovek a odbočnic kabelů výstražnou fólií z PVC včetně vyrovnání povrchu rýhy, rozvinutí a uložení fólie do rýhy, fólie šířky do 34cm</t>
  </si>
  <si>
    <t>4+18</t>
  </si>
  <si>
    <t>693113110</t>
  </si>
  <si>
    <t>EXTRUNET - výstražná fólie z polyethylenu šíře 33 cm s potiskem</t>
  </si>
  <si>
    <t>1292548341</t>
  </si>
  <si>
    <t>pás varovný plný PE  šíře 33 cm s potiskem</t>
  </si>
  <si>
    <t>Poznámka k položce:
šíře 33 cm s potiskem</t>
  </si>
  <si>
    <t>4+1+1</t>
  </si>
  <si>
    <t>589319630</t>
  </si>
  <si>
    <t>směs pro beton třída C8/10 (B10) kamenivo do 8 mm</t>
  </si>
  <si>
    <t>1970506547</t>
  </si>
  <si>
    <t>0,5*0,1*(9+9)</t>
  </si>
  <si>
    <t>589329350</t>
  </si>
  <si>
    <t>směs pro beton třída C25-30 XF1, XA1 frakce do 8 mm</t>
  </si>
  <si>
    <t>-1305643513</t>
  </si>
  <si>
    <t>0,5*0,21*(9+9)</t>
  </si>
  <si>
    <t>345713570</t>
  </si>
  <si>
    <t>trubka elektroinstalační ohebná , HDPE+LDPE KF 09125</t>
  </si>
  <si>
    <t>857559944</t>
  </si>
  <si>
    <t>trubka elektroinstalační ohebná dvouplášťová korugovaná D 108/125 mm, HDPE+LDPE</t>
  </si>
  <si>
    <t>18*2</t>
  </si>
  <si>
    <t>460510201R</t>
  </si>
  <si>
    <t>Kanály do rýhy neasfaltované z prefabrikovaných betonových žlabů</t>
  </si>
  <si>
    <t>460436342</t>
  </si>
  <si>
    <t xml:space="preserve">Kabelové prostupy, kanály a multikanály kanály z prefabrikovaných betonových žlabů včetně utěsnění, vyspárování a zakrytí víkem do rýhy, bez výkopových prací neasfaltované </t>
  </si>
  <si>
    <t>592133440</t>
  </si>
  <si>
    <t>poklop kabelového žlabu TK 1 AZD 26-50 50x16x3,5 cm</t>
  </si>
  <si>
    <t>497852827</t>
  </si>
  <si>
    <t>poklop kabelového žlabu betonový 50x16x3,5 cm</t>
  </si>
  <si>
    <t>4*2*2</t>
  </si>
  <si>
    <t>592134051R</t>
  </si>
  <si>
    <t>žlab kabelový  AZD 122-19 100x55x32 cm</t>
  </si>
  <si>
    <t>1394741110</t>
  </si>
  <si>
    <t>460560213</t>
  </si>
  <si>
    <t>Zásyp rýh ručně šířky 50 cm, hloubky 30 cm, z horniny třídy 3</t>
  </si>
  <si>
    <t>426438560</t>
  </si>
  <si>
    <t>Zásyp kabelových rýh ručně s uložením výkopku ve vrstvách včetně zhutnění a urovnání povrchu šířky 50 cm hloubky 30 cm, v hornině třídy 3</t>
  </si>
  <si>
    <t>460560883</t>
  </si>
  <si>
    <t>Zásyp rýh ručně šířky 80 cm, hloubky 120 cm, z horniny třídy 3</t>
  </si>
  <si>
    <t>-1650081009</t>
  </si>
  <si>
    <t>Zásyp kabelových rýh ručně s uložením výkopku ve vrstvách včetně zhutnění a urovnání povrchu šířky 80 cm hloubky 120 cm, v hornině třídy 3</t>
  </si>
  <si>
    <t>460600023</t>
  </si>
  <si>
    <t>2030598624</t>
  </si>
  <si>
    <t>Přemístění (odvoz) horniny, suti a vybouraných hmot vodorovné přemístění horniny včetně složení, bez naložení a rozprostření jakékoliv třídy, na vzdálenost přes 500 do 1000 m</t>
  </si>
  <si>
    <t>0,45*0,325*18+0,4*0,3*4</t>
  </si>
  <si>
    <t>460600031</t>
  </si>
  <si>
    <t>Příplatek k vodorovnému přemístění horniny za každých dalších 1000 m</t>
  </si>
  <si>
    <t>-926847729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</si>
  <si>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</si>
  <si>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3,113*19</t>
  </si>
  <si>
    <t>Geodetické práce při provádění stavby</t>
  </si>
  <si>
    <t>Kč</t>
  </si>
  <si>
    <t>-50948156</t>
  </si>
  <si>
    <t>Průzkumné, geodetické a projektové práce geodetické práce při provádění stavby</t>
  </si>
  <si>
    <t>Poznámka k položce:
vytyčení nové trasy</t>
  </si>
  <si>
    <t>Geodetické práce po výstavbě</t>
  </si>
  <si>
    <t>1836543699</t>
  </si>
  <si>
    <t>Průzkumné, geodetické a projektové práce geodetické práce po výstavbě</t>
  </si>
  <si>
    <t>SO 404 - Přeložka VO</t>
  </si>
  <si>
    <t xml:space="preserve">    741 - Elektroinstalace - silnoproud</t>
  </si>
  <si>
    <t>961044111</t>
  </si>
  <si>
    <t>Bourání základů z betonu prostého</t>
  </si>
  <si>
    <t>-1532937443</t>
  </si>
  <si>
    <t>Bourání základů z betonu prostého</t>
  </si>
  <si>
    <t>0,8*0,8*1,3*7</t>
  </si>
  <si>
    <t>997013801</t>
  </si>
  <si>
    <t>Poplatek za uložení stavebního betonového odpadu na skládce (skládkovné)</t>
  </si>
  <si>
    <t>1520594697</t>
  </si>
  <si>
    <t>Poplatek za uložení stavebního odpadu na skládce (skládkovné) betonového</t>
  </si>
  <si>
    <t>5,824*2,4</t>
  </si>
  <si>
    <t>-1472370167</t>
  </si>
  <si>
    <t>31,547*1,8</t>
  </si>
  <si>
    <t>210100251</t>
  </si>
  <si>
    <t>Ukončení kabelů smršťovací záklopkou nebo páskou se zapojením bez letování žíly do 4x10 mm2</t>
  </si>
  <si>
    <t>-17715926</t>
  </si>
  <si>
    <t>Ukončení kabelů smršťovací záklopkou nebo páskou se zapojením bez letování počtu a průřezu žil do 4 x 10 mm2</t>
  </si>
  <si>
    <t>210100252</t>
  </si>
  <si>
    <t>Ukončení kabelů smršťovací záklopkou nebo páskou se zapojením bez letování žíly do 4x25 mm2</t>
  </si>
  <si>
    <t>1632649310</t>
  </si>
  <si>
    <t>Ukončení kabelů smršťovací záklopkou nebo páskou se zapojením bez letování počtu a průřezu žil do 4 x 25 mm2</t>
  </si>
  <si>
    <t>10*2</t>
  </si>
  <si>
    <t>343825510.a</t>
  </si>
  <si>
    <t>páska elektroizolační TEMFLEX, 15 mm,10m, tl 0,15</t>
  </si>
  <si>
    <t>429518334</t>
  </si>
  <si>
    <t>páska elektroizolační  15 mm,10m, tl 0,15</t>
  </si>
  <si>
    <t>1219806</t>
  </si>
  <si>
    <t>kabelová koncovka</t>
  </si>
  <si>
    <t>-919774057</t>
  </si>
  <si>
    <t>KABELOVÁ KONCOVKA</t>
  </si>
  <si>
    <t>210101237R</t>
  </si>
  <si>
    <t>Propojení kabelů celoplastových spojkou do 1 kV venkovní smršťovací - odbočná- do 3x185+90až240+120</t>
  </si>
  <si>
    <t>599127240</t>
  </si>
  <si>
    <t>354360321R</t>
  </si>
  <si>
    <t>spojka kabelová odbočná H5-35</t>
  </si>
  <si>
    <t>-1624596340</t>
  </si>
  <si>
    <t>210160711R</t>
  </si>
  <si>
    <t>Montáž ročních astronomických spínacích hodin</t>
  </si>
  <si>
    <t>1625497615</t>
  </si>
  <si>
    <t>358898311R</t>
  </si>
  <si>
    <t>roční astronomické spínací hodiny</t>
  </si>
  <si>
    <t>-1125801669</t>
  </si>
  <si>
    <t>210202013</t>
  </si>
  <si>
    <t>Montáž svítidlo výbojkové průmyslové stropní na výložník</t>
  </si>
  <si>
    <t>1927364885</t>
  </si>
  <si>
    <t>Montáž svítidel výbojkových se zapojením vodičů průmyslových nebo venkovních na výložník</t>
  </si>
  <si>
    <t>4+1+2+1</t>
  </si>
  <si>
    <t>34844553R</t>
  </si>
  <si>
    <t>svítidlo venkovní výbojkové výložníkové 100 W</t>
  </si>
  <si>
    <t>-1584566950</t>
  </si>
  <si>
    <t>347604090</t>
  </si>
  <si>
    <t>výbojka sodíková vysokotlaká SON-T Pia 100 W E 40</t>
  </si>
  <si>
    <t>1167161519</t>
  </si>
  <si>
    <t>výbojka sodíková vysokotlaká 100W E40</t>
  </si>
  <si>
    <t>210202013-D</t>
  </si>
  <si>
    <t>Demontáž svítidlo výbojkové průmyslové stropní na výložník</t>
  </si>
  <si>
    <t>315140756</t>
  </si>
  <si>
    <t>Demontáž svítidel výbojkových se zapojením vodičů průmyslových nebo venkovních na výložník</t>
  </si>
  <si>
    <t>Poznámka k položce:
vč. odvozu</t>
  </si>
  <si>
    <t>210204011</t>
  </si>
  <si>
    <t>Montáž stožárů osvětlení ocelových samostatně stojících délky do 12 m</t>
  </si>
  <si>
    <t>2074491339</t>
  </si>
  <si>
    <t>Montáž stožárů osvětlení, bez zemních prací ocelových samostatně stojících, délky do 12 m</t>
  </si>
  <si>
    <t>4+1+2+1+2</t>
  </si>
  <si>
    <t>552514820</t>
  </si>
  <si>
    <t>manžeta ochranná elastomerová pro ZMU DN 200</t>
  </si>
  <si>
    <t>1064713133</t>
  </si>
  <si>
    <t>manžeta ochranná elastomerová pro potrubí s povrchovou ochranou z cementové malty DN 200</t>
  </si>
  <si>
    <t>316741121R</t>
  </si>
  <si>
    <t>stožár osvětlovací přechodový 6m -159/133/114 pozinkovaný</t>
  </si>
  <si>
    <t>1117390213</t>
  </si>
  <si>
    <t>316741092</t>
  </si>
  <si>
    <t>stožár osvětlovací U 10 -159/108/89 pozinkovaný- uliční</t>
  </si>
  <si>
    <t>726641970</t>
  </si>
  <si>
    <t>stožár osvětlovací U 10 -159/133/114 pozinkovaný- uliční</t>
  </si>
  <si>
    <t>210204011-D</t>
  </si>
  <si>
    <t>Demontáž stožárů osvětlení ocelových samostatně stojících délky do 12 m</t>
  </si>
  <si>
    <t>551285162</t>
  </si>
  <si>
    <t>Demontáž stožárů osvětlení, bez zemních prací ocelových samostatně stojících, délky do 12 m</t>
  </si>
  <si>
    <t>Poznámka k položce:
vč. odvozu a ekol. likvidace</t>
  </si>
  <si>
    <t>210204103</t>
  </si>
  <si>
    <t>Montáž výložníků osvětlení jednoramenných sloupových hmotnosti do 35 kg</t>
  </si>
  <si>
    <t>1779803019</t>
  </si>
  <si>
    <t>Montáž výložníků osvětlení jednoramenných sloupových, hmotnosti do 35 kg</t>
  </si>
  <si>
    <t>31677159R</t>
  </si>
  <si>
    <t>výložník PDV 1 2000/114 - bez úchytu tabulí</t>
  </si>
  <si>
    <t>-900073839</t>
  </si>
  <si>
    <t>31677156R</t>
  </si>
  <si>
    <t>výložník UZD 1-2000</t>
  </si>
  <si>
    <t>215061710</t>
  </si>
  <si>
    <t>31677157R</t>
  </si>
  <si>
    <t>výložník UZD 1-2500</t>
  </si>
  <si>
    <t>1023194001</t>
  </si>
  <si>
    <t>31677158R</t>
  </si>
  <si>
    <t>výložník UZD 1-1000</t>
  </si>
  <si>
    <t>1471139137</t>
  </si>
  <si>
    <t>210204103-D</t>
  </si>
  <si>
    <t>Demontáž výložníků osvětlení jednoramenných sloupových hmotnosti do 35 kg</t>
  </si>
  <si>
    <t>121290751</t>
  </si>
  <si>
    <t>Demontáž výložníků osvětlení jednoramenných sloupových, hmotnosti do 35 kg</t>
  </si>
  <si>
    <t>210204201</t>
  </si>
  <si>
    <t>Montáž elektrovýzbroje stožárů osvětlení 1 okruh</t>
  </si>
  <si>
    <t>931299855</t>
  </si>
  <si>
    <t>345622811</t>
  </si>
  <si>
    <t>svorkovnice stožárová s řadovými svorkami</t>
  </si>
  <si>
    <t>1255572650</t>
  </si>
  <si>
    <t>210204201-D</t>
  </si>
  <si>
    <t>Demontáž elektrovýzbroje stožárů osvětlení 1 okruh</t>
  </si>
  <si>
    <t>880186991</t>
  </si>
  <si>
    <t>210220022</t>
  </si>
  <si>
    <t>Montáž uzemňovacího vedení vodičů FeZn pomocí svorek v zemi drátem do 10 mm ve městské zástavbě</t>
  </si>
  <si>
    <t>1922876016</t>
  </si>
  <si>
    <t>Montáž uzemňovacího vedení s upevněním, propojením a připojením pomocí svorek v zemi s izolací spojů vodičů FeZn drátem nebo lanem průměru do 10 mm v městské zástavbě</t>
  </si>
  <si>
    <t>48+27+53+48+48+48+45+40</t>
  </si>
  <si>
    <t>354410730</t>
  </si>
  <si>
    <t>drát průměr 10 mm FeZn</t>
  </si>
  <si>
    <t>-546770883</t>
  </si>
  <si>
    <t>Poznámka k položce:
Hmotnost: 0,62 kg/m</t>
  </si>
  <si>
    <t>(48+27+53+48+48+48+45+40)*0,62</t>
  </si>
  <si>
    <t>210220022-D</t>
  </si>
  <si>
    <t>Demontáž uzemňovacího vedení vodičů FeZn pomocí svorek v zemi drátem do 10 mm ve městské zástavbě</t>
  </si>
  <si>
    <t>315712162</t>
  </si>
  <si>
    <t>Demontáž uzemňovacího vedení s upevněním, propojením a připojením pomocí svorek v zemi s izolací spojů vodičů FeZn drátem nebo lanem průměru do 10 mm v městské zástavbě</t>
  </si>
  <si>
    <t>48+27+53+48+48+48+45</t>
  </si>
  <si>
    <t>210220301-D.a</t>
  </si>
  <si>
    <t>Demontáž svorek hromosvodných typu SS, SR 03 se 2 šrouby</t>
  </si>
  <si>
    <t>-1180353713</t>
  </si>
  <si>
    <t xml:space="preserve">Demontáž hromosvodného vedení svorek se 2 šrouby, </t>
  </si>
  <si>
    <t>210280002</t>
  </si>
  <si>
    <t>Zkoušky a prohlídky el rozvodů a zařízení celková prohlídka pro objem mtž prací do 500 000 Kč</t>
  </si>
  <si>
    <t>-566905830</t>
  </si>
  <si>
    <t>Zkoušky a prohlídky elektrických rozvodů a zařízení celková prohlídka, zkoušení, měření a vyhotovení revizní zprávy pro objem montážních prací přes 100 do 500 tisíc Kč</t>
  </si>
  <si>
    <t>210280211</t>
  </si>
  <si>
    <t>Měření zemních odporů zemniče prvního nebo samostatného</t>
  </si>
  <si>
    <t>225496895</t>
  </si>
  <si>
    <t>210280215</t>
  </si>
  <si>
    <t>Připlatek k měření zemních odporů prvního zemniče za každý další zemnič v síti</t>
  </si>
  <si>
    <t>-1687840433</t>
  </si>
  <si>
    <t>Měření zemních odporů zemniče Příplatek k ceně za každý další zemnič v síti</t>
  </si>
  <si>
    <t>741372151R</t>
  </si>
  <si>
    <t>Montáž svítidlo LED průmyslové na výložník</t>
  </si>
  <si>
    <t>-36910415</t>
  </si>
  <si>
    <t>Montáž svítidel LED se zapojením vodičů průmyslových závěsných lamp</t>
  </si>
  <si>
    <t>34844562R</t>
  </si>
  <si>
    <t>svítidlo venkovní s LED zdrojem</t>
  </si>
  <si>
    <t>-319794518</t>
  </si>
  <si>
    <t>741420021</t>
  </si>
  <si>
    <t>Montáž svorka hromosvodná se 2 šrouby</t>
  </si>
  <si>
    <t>250689833</t>
  </si>
  <si>
    <t>Montáž hromosvodného vedení svorek se 2 šrouby</t>
  </si>
  <si>
    <t>354418850</t>
  </si>
  <si>
    <t>svorka spojovací SS pro lano D8-10 mm</t>
  </si>
  <si>
    <t>-1079765193</t>
  </si>
  <si>
    <t>svorka spojovací pro lano D 8-10 mm</t>
  </si>
  <si>
    <t>460050013</t>
  </si>
  <si>
    <t>Hloubení nezapažených jam pro stožáry jednoduché délky do 10 m na rovině ručně v hornině tř 3</t>
  </si>
  <si>
    <t>403985247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</si>
  <si>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8 do 10 m, v hornině třídy 3</t>
  </si>
  <si>
    <t>0,8*0,8*1,3*8+0,6*0,6*0,9*2</t>
  </si>
  <si>
    <t>460080015</t>
  </si>
  <si>
    <t>Základové konstrukce z monolitického betonu C 25/30 bez bednění</t>
  </si>
  <si>
    <t>888783610</t>
  </si>
  <si>
    <t>Základové konstrukce základ bez bednění do rostlé zeminy z monolitického betonu Základové konstrukce z monolitického betonu C 25/30 bez bednění</t>
  </si>
  <si>
    <t>589329400</t>
  </si>
  <si>
    <t>směs pro beton třída C25-30 XF3 frakce do 8 mm</t>
  </si>
  <si>
    <t>1625184672</t>
  </si>
  <si>
    <t>0,8*0,8*(1,3-0,08-0,1)*8+0,6*0,6*0,9*2</t>
  </si>
  <si>
    <t>589333310</t>
  </si>
  <si>
    <t>směs pro beton třída C30/37 XF3 frakce do 8 mm</t>
  </si>
  <si>
    <t>-1943634557</t>
  </si>
  <si>
    <t>0,8*0,8*0,1*8+0,6*0,6*0,1*2</t>
  </si>
  <si>
    <t>345713500</t>
  </si>
  <si>
    <t>trubka elektroinstalační ohebná , HDPE+LDPE KF 09040</t>
  </si>
  <si>
    <t>771678039</t>
  </si>
  <si>
    <t>trubka elektroinstalační ohebná dvouplášťová korugovaná D 32/40 mm, HDPE+LDPE</t>
  </si>
  <si>
    <t>(1+1)*10</t>
  </si>
  <si>
    <t>12905421</t>
  </si>
  <si>
    <t>STOZAROVE POUZDRO SP 250/1000-1500</t>
  </si>
  <si>
    <t>712352587</t>
  </si>
  <si>
    <t>Svítidla Stožáry, výložníky STOZAROVE POUZDRO SP 250/1000-1500</t>
  </si>
  <si>
    <t>460150133</t>
  </si>
  <si>
    <t>Hloubení kabelových zapažených i nezapažených rýh ručně š 35 cm, hl 50 cm, v hornině tř 3</t>
  </si>
  <si>
    <t>-1993890640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</si>
  <si>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</si>
  <si>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48-1,5*2-6+27-1,5*2-9,5+6+53-1,5*2-24+48-1,5*2+48-1,5*2-5,5-5,5+48-2*1,5-7,5+45-2*1,5+40-2*1,5</t>
  </si>
  <si>
    <t>v chodníku ve volné trase</t>
  </si>
  <si>
    <t>460150153</t>
  </si>
  <si>
    <t>Hloubení kabelových zapažených i nezapažených rýh ručně š 35 cm, hl 70 cm, v hornině tř 3</t>
  </si>
  <si>
    <t>964334673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</si>
  <si>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</si>
  <si>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6+24+5,5+5,5+7,5</t>
  </si>
  <si>
    <t>v místě kabelového žlabu</t>
  </si>
  <si>
    <t>1333696688</t>
  </si>
  <si>
    <t>460421082</t>
  </si>
  <si>
    <t>Lože kabelů z písku nebo štěrkopísku tl 5 cm nad kabel, kryté plastovou folií, š lože do 50 cm</t>
  </si>
  <si>
    <t>66729193</t>
  </si>
  <si>
    <t>Kabelové lože včetně podsypu, zhutnění a urovnání povrchu z písku nebo štěrkopísku tloušťky 5 cm nad kabel zakryté plastovou fólií, šířky lože přes 25 do 50 cm</t>
  </si>
  <si>
    <t>6+9,5+24+5,5+5,5+7,5</t>
  </si>
  <si>
    <t>460421123</t>
  </si>
  <si>
    <t>Lože kabelů z písku a štěrkopísku tl 10 cm nad kabel, kryté beton deskou 50x15 cm, š lože do 45 cm</t>
  </si>
  <si>
    <t>1755056867</t>
  </si>
  <si>
    <t>Kabelové lože včetně podsypu, zhutnění a urovnání povrchu z písku nebo štěrkopísku tloušťky 10 cm nad kabel zakryté betonovými deskami vel. 50 x 15 cm, šířky lože přes 30 do 45 cm</t>
  </si>
  <si>
    <t>592131030.a</t>
  </si>
  <si>
    <t>deska krycí DK1 50 x 17/10 x 3,5 cm</t>
  </si>
  <si>
    <t>1469223357</t>
  </si>
  <si>
    <t>deska krycí betonová 50 x 17/10 x 3,5 cm</t>
  </si>
  <si>
    <t>(48-1,5*2-6+27-1,5*2-9,5+6+53-1,5*2-24+48-1,5*2+48-1,5*2-5,5-5,5+48-2*1,5-7,5+45-2*1,5+40-2*1,5)*2</t>
  </si>
  <si>
    <t>583312890</t>
  </si>
  <si>
    <t>kamenivo těžené drobné frakce 0-2 pískovna Světlá</t>
  </si>
  <si>
    <t>1480286713</t>
  </si>
  <si>
    <t>kamenivo těžené drobné frakce 0-2</t>
  </si>
  <si>
    <t>0,35*0,2*(48-1,5*2-6+27-1,5*2+6+53-1,5*2-24+48-1,5*2+48-1,5*2-5,5-5,5+48-2*1,5-7,5+45-2*1,5+40-2*1,5)*2</t>
  </si>
  <si>
    <t>460470011</t>
  </si>
  <si>
    <t>1168210715</t>
  </si>
  <si>
    <t>1168345188</t>
  </si>
  <si>
    <t>-1532521078</t>
  </si>
  <si>
    <t>(6+24+5,5+5,5+7,5)*2</t>
  </si>
  <si>
    <t>-760531950</t>
  </si>
  <si>
    <t>460560113</t>
  </si>
  <si>
    <t>Zásyp rýh ručně šířky 35 cm, hloubky 30 cm, z horniny třídy 3</t>
  </si>
  <si>
    <t>-501974362</t>
  </si>
  <si>
    <t>Zásyp kabelových rýh ručně s uložením výkopku ve vrstvách včetně zhutnění a urovnání povrchu šířky 35 cm hloubky 30 cm, v hornině třídy 3</t>
  </si>
  <si>
    <t>460560133</t>
  </si>
  <si>
    <t>Zásyp rýh ručně šířky 35 cm, hloubky 50 cm, z horniny třídy 3</t>
  </si>
  <si>
    <t>1957861845</t>
  </si>
  <si>
    <t>Zásyp kabelových rýh ručně s uložením výkopku ve vrstvách včetně zhutnění a urovnání povrchu šířky 35 cm hloubky 50 cm, v hornině třídy 3</t>
  </si>
  <si>
    <t>1124096820</t>
  </si>
  <si>
    <t>320270810</t>
  </si>
  <si>
    <t>v místě kabelového prostupu</t>
  </si>
  <si>
    <t>0,4*0,31*9,5</t>
  </si>
  <si>
    <t>0,35*0,2*(6+24+5,5+5,5+7,5)</t>
  </si>
  <si>
    <t>volné uložení v chodníku</t>
  </si>
  <si>
    <t>0,35*0,2*(48-1,5*2-6+27-1,5*2-9,5+6+53-1,5*2-24+48-1,5*2+48-1,5*2-5,5-5,5+48-2*1,5-7,5+45-2*1,5+40-2*1,5)</t>
  </si>
  <si>
    <t>základy stožárů</t>
  </si>
  <si>
    <t>-1815636538</t>
  </si>
  <si>
    <t>31,547*19</t>
  </si>
  <si>
    <t>1540551396</t>
  </si>
  <si>
    <t>507026108</t>
  </si>
  <si>
    <t>741</t>
  </si>
  <si>
    <t>Elektroinstalace - silnoproud</t>
  </si>
  <si>
    <t>210810089</t>
  </si>
  <si>
    <t>Montáž měděných kabelů CYKY, NYM, NYY, YSLY 1 kV 4x25 mm2 uložených volně</t>
  </si>
  <si>
    <t>1610632106</t>
  </si>
  <si>
    <t>Montáž izolovaných kabelů měděných bez ukončení do 1 kV uložených volně CYKY, NYM, NYY, YSLY, 1 kV, počtu a průřezu žil 4 x 25 mm2</t>
  </si>
  <si>
    <t>48-6+53-24+48+48-5,5-5,5+48-7,8+45+40</t>
  </si>
  <si>
    <t>210901091-D.a</t>
  </si>
  <si>
    <t>Demontáž hliníkových kabelů AYKY, AMCMK, TFSP, NAYY-J-RE(-O-SM) 1kV 4x35 mm2 pevně uložených</t>
  </si>
  <si>
    <t>-494408959</t>
  </si>
  <si>
    <t>Demontáž kabelů hliníkových bez ukončení do 1 kV uložených pevně AMCMK, AYKY, NAYY-J-RE (-O-SM), TFSP, 1 kV, počtu a průřezu žil 4 x 35 mm2</t>
  </si>
  <si>
    <t>48+53+48+48+48+45</t>
  </si>
  <si>
    <t>741122122</t>
  </si>
  <si>
    <t>Montáž kabel Cu plný kulatý žíla 3x1,5 až 6 mm2 zatažený v trubkách (CYKY)</t>
  </si>
  <si>
    <t>-307512541</t>
  </si>
  <si>
    <t>Montáž kabelů měděných bez ukončení uložených v trubkách zatažených plných kulatých nebo bezhalogenových (CYKY) počtu a průřezu žil 3x1,5 až 6 mm2</t>
  </si>
  <si>
    <t>14*2+13*1+12*5+10*2</t>
  </si>
  <si>
    <t>341110300</t>
  </si>
  <si>
    <t>kabel silový s Cu jádrem CYKY 3x1,5 mm2</t>
  </si>
  <si>
    <t>-1494211356</t>
  </si>
  <si>
    <t>Poznámka k položce:
obsah kovu [kg/m], Cu =0,044, Al =0</t>
  </si>
  <si>
    <t>741122133</t>
  </si>
  <si>
    <t>Montáž kabel Cu plný kulatý žíla 4x10 mm2 zatažený v trubkách (CYKY)</t>
  </si>
  <si>
    <t>-983613237</t>
  </si>
  <si>
    <t>Montáž kabelů měděných bez ukončení uložených v trubkách zatažených plných kulatých nebo bezhalogenových (CYKY) počtu a průřezu žil 4x10 mm2</t>
  </si>
  <si>
    <t>9,5</t>
  </si>
  <si>
    <t>341110760</t>
  </si>
  <si>
    <t>kabel silový s Cu jádrem CYKY 4x10 mm2</t>
  </si>
  <si>
    <t>1203063891</t>
  </si>
  <si>
    <t>Poznámka k položce:
obsah kovu [kg/m], Cu =0,392, Al =0</t>
  </si>
  <si>
    <t>27+6</t>
  </si>
  <si>
    <t>741122134</t>
  </si>
  <si>
    <t>Montáž kabel Cu plný kulatý žíla 4x16 až 25 mm2 zatažený v trubkách (CYKY)</t>
  </si>
  <si>
    <t>588887765</t>
  </si>
  <si>
    <t>Montáž kabelů měděných bez ukončení uložených v trubkách zatažených plných kulatých nebo bezhalogenových (CYKY) počtu a průřezu žil 4x16 až 25 mm2</t>
  </si>
  <si>
    <t>v římse mostu</t>
  </si>
  <si>
    <t>do kabelového žlabu</t>
  </si>
  <si>
    <t>341116100</t>
  </si>
  <si>
    <t>kabel silový s Cu jádrem 1-CYKY 4x25 mm2</t>
  </si>
  <si>
    <t>1154881577</t>
  </si>
  <si>
    <t>Poznámka k položce:
obsah kovu [kg/m], Cu =0,98, Al =0</t>
  </si>
  <si>
    <t>48+53+48+48+48+45+40</t>
  </si>
  <si>
    <t>741320105</t>
  </si>
  <si>
    <t>Montáž jistič jednopólový nn do 25 A ve skříni</t>
  </si>
  <si>
    <t>1165543313</t>
  </si>
  <si>
    <t>Montáž jističů se zapojením vodičů jednopólových nn do 25 A ve skříni</t>
  </si>
  <si>
    <t>358221110</t>
  </si>
  <si>
    <t>jistič 1pólový-charakteristika B LPN (LSN) 16B/1</t>
  </si>
  <si>
    <t>-1203766253</t>
  </si>
  <si>
    <t>jistič 1pólový-charakteristika B 16A</t>
  </si>
  <si>
    <t>345713550</t>
  </si>
  <si>
    <t>trubka elektroinstalační ohebná, HDPE+LDPE KF 09110</t>
  </si>
  <si>
    <t>30987038</t>
  </si>
  <si>
    <t>trubka elektroinstalační ohebná dvouplášťová korugovaná D 94/110 mm, HDPE+LDPE</t>
  </si>
  <si>
    <t>9,5*2</t>
  </si>
  <si>
    <t>1668736235</t>
  </si>
  <si>
    <t>0,4*0,1*9,5</t>
  </si>
  <si>
    <t>-2135417855</t>
  </si>
  <si>
    <t>0,4*0,21*9,5</t>
  </si>
  <si>
    <t>SO 406 - Ochránění metalického kabelu NET4GAS</t>
  </si>
  <si>
    <t>-693433569</t>
  </si>
  <si>
    <t>před a po přeložce</t>
  </si>
  <si>
    <t>2*(3*2+14*2)*2</t>
  </si>
  <si>
    <t>veškeré měření dle předpisů správce po přeložce</t>
  </si>
  <si>
    <t>veškeré měření dle předpisů správce po přeložce Označení optického kabelu nebo spojky dvojicí magnetu</t>
  </si>
  <si>
    <t>-1748139430</t>
  </si>
  <si>
    <t>-1972678805</t>
  </si>
  <si>
    <t>-1169052923</t>
  </si>
  <si>
    <t>-1349855665</t>
  </si>
  <si>
    <t>-343644295</t>
  </si>
  <si>
    <t>170540422</t>
  </si>
  <si>
    <t>šíře 33 cm s potiskem</t>
  </si>
  <si>
    <t>-323811049</t>
  </si>
  <si>
    <t>592133450</t>
  </si>
  <si>
    <t>poklop kabelového žlabu TK 2 AZD 28-50 50x23x4 cm</t>
  </si>
  <si>
    <t>712558716</t>
  </si>
  <si>
    <t>592133950</t>
  </si>
  <si>
    <t>žlab kabelový TK 1, T 2N, TK 2 a T 2NK AZD 27-100 100x23x19 cm</t>
  </si>
  <si>
    <t>960059179</t>
  </si>
  <si>
    <t>1050496161</t>
  </si>
  <si>
    <t>012203000</t>
  </si>
  <si>
    <t>-958215483</t>
  </si>
  <si>
    <t>012303000</t>
  </si>
  <si>
    <t>-2012724451</t>
  </si>
  <si>
    <t>SO 502 - Úprava šachty teplovodu</t>
  </si>
  <si>
    <t>1059900738</t>
  </si>
  <si>
    <t>Vodorovné přemístění do vzdálenosti dle možností zhotovitele výkopku/sypaniny z horniny tř. 1 až 4</t>
  </si>
  <si>
    <t>-1795075537</t>
  </si>
  <si>
    <t>"dle pol. č. 122101101 - doprava na skládku" 2</t>
  </si>
  <si>
    <t>419657281</t>
  </si>
  <si>
    <t>2,00"m3"</t>
  </si>
  <si>
    <t>327323128</t>
  </si>
  <si>
    <t>Opěrné zdi a valy ze ŽB tř. C 30/37</t>
  </si>
  <si>
    <t>-1420977958</t>
  </si>
  <si>
    <t>Opěrné zdi a valy z betonu železového bez zvláštních nároků na vliv prostředí tř. C 30/37</t>
  </si>
  <si>
    <t>"přibetonování opěrných zdí šachty" (2*0,6+4,20)*1,10*0,35+2*0,5*1,65*1,1*0,35</t>
  </si>
  <si>
    <t>327351211</t>
  </si>
  <si>
    <t>Bednění opěrných zdí a valů svislých i skloněných zřízení</t>
  </si>
  <si>
    <t>-1060311841</t>
  </si>
  <si>
    <t>Bednění opěrných zdí a valů svislých i skloněných, výšky do 20 m zřízení</t>
  </si>
  <si>
    <t>(2*0,95+4,20+2*0,6+3,50)*1,1+2*2*0,5*1,65*1,1</t>
  </si>
  <si>
    <t>327351221</t>
  </si>
  <si>
    <t>Bednění opěrných zdí a valů svislých i skloněných odstranění</t>
  </si>
  <si>
    <t>1087834451</t>
  </si>
  <si>
    <t>Bednění opěrných zdí a valů svislých i skloněných, výšky do 20 m odstranění</t>
  </si>
  <si>
    <t>327361006</t>
  </si>
  <si>
    <t>Výztuž opěrných zdí a valů D 12 mm z betonářské oceli 10 505</t>
  </si>
  <si>
    <t>446843219</t>
  </si>
  <si>
    <t>Výztuž opěrných zdí a valů průměru do 12 mm, z oceli 10 505 (R) nebo BSt 500</t>
  </si>
  <si>
    <t>"odhad 120 kg/m3" 8*0,12</t>
  </si>
  <si>
    <t>14612879</t>
  </si>
  <si>
    <t>"délky odečteny ze situací" 2*7,50+2*0,85+4,00</t>
  </si>
  <si>
    <t>-1860965399</t>
  </si>
  <si>
    <t>1977421320</t>
  </si>
  <si>
    <t>"zábradlí" 2*7,50+2*0,85+4,00</t>
  </si>
  <si>
    <t>985121122</t>
  </si>
  <si>
    <t>Tryskání degradovaného betonu stěn a rubu kleneb vodou pod tlakem do 1250 barů</t>
  </si>
  <si>
    <t>-1666050234</t>
  </si>
  <si>
    <t>Tryskání degradovaného betonu stěn, rubu kleneb a podlah vodou pod tlakem přes 300 do 1 250 barů</t>
  </si>
  <si>
    <t>(2,60+4,20+2,60)*0,35</t>
  </si>
  <si>
    <t>985323111</t>
  </si>
  <si>
    <t>Spojovací můstek reprofilovaného betonu na cementové bázi tl 1 mm</t>
  </si>
  <si>
    <t>-492838013</t>
  </si>
  <si>
    <t>Spojovací můstek reprofilovaného betonu na cementové bázi, tloušťky 1 mm</t>
  </si>
  <si>
    <t>985331217</t>
  </si>
  <si>
    <t>Dodatečné vlepování betonářské výztuže D 20 mm do chemické malty včetně vyvrtání otvoru</t>
  </si>
  <si>
    <t>-1510759631</t>
  </si>
  <si>
    <t>Dodatečné vlepování betonářské výztuže včetně vyvrtání a vyčištění otvoru chemickou maltou průměr výztuže 20 mm</t>
  </si>
  <si>
    <t>2*62*0,58</t>
  </si>
  <si>
    <t>13021017</t>
  </si>
  <si>
    <t>tyč ocelová žebírková jakost BSt 500S výztuž do betonu D 20mm</t>
  </si>
  <si>
    <t>-1847310313</t>
  </si>
  <si>
    <t>71,92*2*2,47"kg/m"/1000</t>
  </si>
  <si>
    <t>-999008981</t>
  </si>
  <si>
    <t>"dle pol. č. 966005111" 0,725*1/3</t>
  </si>
  <si>
    <t>"z tryskání betonu" 0,115"t"</t>
  </si>
  <si>
    <t>1363380313</t>
  </si>
  <si>
    <t>"dle pol. č. 966005111" 0,725*2/3*1000</t>
  </si>
  <si>
    <t>Vodorovná doprava vybouraných hmot  do vzdálenosti dle možností zhotovitele</t>
  </si>
  <si>
    <t>-978110494</t>
  </si>
  <si>
    <t>"dle pol. č. 966005111" 0,725"t"</t>
  </si>
  <si>
    <t>1901289050</t>
  </si>
  <si>
    <t>"dle pol. č. 122101101" 2 "m3" * 2 "t/m3"</t>
  </si>
  <si>
    <t>998153131</t>
  </si>
  <si>
    <t>Přesun hmot pro samostatné zdi a valy zděné z cihel, kamene, tvárnic nebo monolitické v do 12 m</t>
  </si>
  <si>
    <t>-597614324</t>
  </si>
  <si>
    <t>Přesun hmot pro zdi a valy samostatné se svislou nosnou konstrukcí zděnou nebo monolitickou betonovou tyčovou nebo plošnou vodorovná dopravní vzdálenost do 50 m, pro zdi výšky do 12 m</t>
  </si>
  <si>
    <t>711112001</t>
  </si>
  <si>
    <t>Provedení izolace proti zemní vlhkosti svislé za studena nátěrem penetračním</t>
  </si>
  <si>
    <t>-997162575</t>
  </si>
  <si>
    <t>Provedení izolace proti zemní vlhkosti natěradly a tmely za studena na ploše svislé S nátěrem penetračním</t>
  </si>
  <si>
    <t>(2,60+4,20+2,60)*1,10</t>
  </si>
  <si>
    <t>11163150</t>
  </si>
  <si>
    <t>lak asfaltový penetrační</t>
  </si>
  <si>
    <t>160169128</t>
  </si>
  <si>
    <t>10,34*0,0003 'Přepočtené koeficientem množství</t>
  </si>
  <si>
    <t>711142559</t>
  </si>
  <si>
    <t>Provedení izolace proti zemní vlhkosti pásy přitavením svislé NAIP</t>
  </si>
  <si>
    <t>-1903287268</t>
  </si>
  <si>
    <t>Provedení izolace proti zemní vlhkosti pásy přitavením NAIP na ploše svislé S</t>
  </si>
  <si>
    <t>62832001.a</t>
  </si>
  <si>
    <t>pás těžký asfaltovaný</t>
  </si>
  <si>
    <t>-335620526</t>
  </si>
  <si>
    <t>10,34*1,2 'Přepočtené koeficientem množství</t>
  </si>
  <si>
    <t>2040549082</t>
  </si>
  <si>
    <t>SO 801 - Vegetační úpravy</t>
  </si>
  <si>
    <t>-1189326119</t>
  </si>
  <si>
    <t>"dle pol. č. 182301132" 676 "m2" * 0,20 "m"</t>
  </si>
  <si>
    <t>182301133</t>
  </si>
  <si>
    <t>Rozprostření ornice pl přes 500 m2 ve svahu nad 1:5 tl vrstvy do 200 mm</t>
  </si>
  <si>
    <t>-101058495</t>
  </si>
  <si>
    <t>Rozprostření a urovnání ornice ve svahu sklonu přes 1:5 při souvislé ploše přes 500 m2, tl. vrstvy přes 150 do 200 mm</t>
  </si>
  <si>
    <t>"plochy stanoveny planimetrováním z příčných řezů" 676</t>
  </si>
  <si>
    <t>183101115</t>
  </si>
  <si>
    <t>Hloubení jamek bez výměny půdy zeminy tř 1 až 4 objem do 0,4 m3 v rovině a svahu do 1:5</t>
  </si>
  <si>
    <t>-85428931</t>
  </si>
  <si>
    <t>Hloubení jamek pro vysazování rostlin v zemině tř.1 až 4 bez výměny půdy v rovině nebo na svahu do 1:5, objemu přes 0,125 do 0,40 m3</t>
  </si>
  <si>
    <t>"pro stromy" 3"ks"</t>
  </si>
  <si>
    <t>183151111</t>
  </si>
  <si>
    <t>Hloubení jam pro výsadbu dřevin strojně v rovině nebo ve svahu do 1:5 objem jamky do 0,20 m3</t>
  </si>
  <si>
    <t>-465336489</t>
  </si>
  <si>
    <t>Hloubení jam pro výsadbu dřevin strojně v rovině nebo ve svahu do 1:5, objem do 0,20 m3</t>
  </si>
  <si>
    <t>183205111</t>
  </si>
  <si>
    <t>Založení záhonu v rovině a svahu do 1:5 zemina tř 1 a 2</t>
  </si>
  <si>
    <t>-1368828240</t>
  </si>
  <si>
    <t>Založení záhonu pro výsadbu rostlin v rovině nebo na svahu do 1:5 v zemině tř. 1 až 2</t>
  </si>
  <si>
    <t>"Pro keře a stromy" 36,00"m2"+3,00"m2"</t>
  </si>
  <si>
    <t>183403131</t>
  </si>
  <si>
    <t>Obdělání půdy rytím zemina tř 1 a 2 v rovině a svahu do 1:5</t>
  </si>
  <si>
    <t>742786683</t>
  </si>
  <si>
    <t>Obdělání půdy rytím půdy hl. do 200 mm v zemině tř. 1 až 2 v rovině nebo na svahu do 1:5</t>
  </si>
  <si>
    <t>-1319702217</t>
  </si>
  <si>
    <t>"dle pol. č. 182301132" 676</t>
  </si>
  <si>
    <t>-923388708</t>
  </si>
  <si>
    <t>"dle pol. č. 183405211" 676</t>
  </si>
  <si>
    <t>676*0,03 "Přepočtené koeficientem množství</t>
  </si>
  <si>
    <t>184102115</t>
  </si>
  <si>
    <t>Výsadba dřeviny s balem D do 0,6 m do jamky se zalitím v rovině a svahu do 1:5</t>
  </si>
  <si>
    <t>566584071</t>
  </si>
  <si>
    <t>Výsadba dřeviny s balem do předem vyhloubené jamky se zalitím v rovině nebo na svahu do 1:5, při průměru balu přes 500 do 600 mm</t>
  </si>
  <si>
    <t>02650403.a</t>
  </si>
  <si>
    <t>strom listnatý výška kmene nejméně 2,30m, balované</t>
  </si>
  <si>
    <t>84358911</t>
  </si>
  <si>
    <t>Poznámka k položce:
přesný druh stromu bude určen následným správcem stavby</t>
  </si>
  <si>
    <t>184102211</t>
  </si>
  <si>
    <t>Výsadba keře bez balu v do 1 m do jamky se zalitím v rovině a svahu do 1:5</t>
  </si>
  <si>
    <t>-459082872</t>
  </si>
  <si>
    <t>Výsadba keře bez balu do předem vyhloubené jamky se zalitím v rovině nebo na svahu do 1:5 výšky do 1 m v terénu</t>
  </si>
  <si>
    <t>"dřišťál Thunbergův - Atropurpurea" 90</t>
  </si>
  <si>
    <t>"dřišťál Thunbergův - Aurea" 88</t>
  </si>
  <si>
    <t>026504170.R1</t>
  </si>
  <si>
    <t>Dřišťál Thunbergův ,,Atropurpurea", min. 30 - 40 cm, K</t>
  </si>
  <si>
    <t>1566109680</t>
  </si>
  <si>
    <t>026504170.R2</t>
  </si>
  <si>
    <t>Dřišťál Thunbergův ,,Aurea", 30 - 40 cm, K</t>
  </si>
  <si>
    <t>-540881703</t>
  </si>
  <si>
    <t>184215133</t>
  </si>
  <si>
    <t>Ukotvení kmene dřevin třemi kůly D do 0,1 m délky do 3 m</t>
  </si>
  <si>
    <t>-1508844232</t>
  </si>
  <si>
    <t>Ukotvení dřeviny kůly třemi kůly, délky přes 2 do 3 m</t>
  </si>
  <si>
    <t>"stromy" 3"ks"</t>
  </si>
  <si>
    <t>05217108.a</t>
  </si>
  <si>
    <t>kůly dřevěné (kulatina) pro kotvení dřevin délky 3m</t>
  </si>
  <si>
    <t>280043396</t>
  </si>
  <si>
    <t>"stromy" 3"ks"*3</t>
  </si>
  <si>
    <t>05217108.b</t>
  </si>
  <si>
    <t>příčky dřevěné ke kůlům - kompletní materiál pro jeden strom</t>
  </si>
  <si>
    <t>1219964898</t>
  </si>
  <si>
    <t>184215331</t>
  </si>
  <si>
    <t>Ukotvení dřeviny popruhy a ocelovými lanky do výstuže obvodu kmene do 200 mm, výšky do 5 m</t>
  </si>
  <si>
    <t>-267695292</t>
  </si>
  <si>
    <t>Ukotvení dřeviny nadzemním kotvením za kmen pomocí textilních popruhů a ocelových lanek na konstrukci, obvodu kmene do 200 mm, výšky do 5 m</t>
  </si>
  <si>
    <t>184501141</t>
  </si>
  <si>
    <t>Zhotovení obalu z rákosové nebo kokosové rohože v rovině a svahu do 1:5</t>
  </si>
  <si>
    <t>-799423222</t>
  </si>
  <si>
    <t>Zhotovení obalu kmene z rákosové nebo kokosové rohože v rovině nebo na svahu do 1:5</t>
  </si>
  <si>
    <t>"na stromy" 3"ks*(3,14*0,10)*1,50</t>
  </si>
  <si>
    <t>61894000</t>
  </si>
  <si>
    <t>rákos ohradový neloupaný 60x100cm</t>
  </si>
  <si>
    <t>1852490543</t>
  </si>
  <si>
    <t>184801121</t>
  </si>
  <si>
    <t>Ošetřování vysazených dřevin soliterních v rovině a svahu do 1:5</t>
  </si>
  <si>
    <t>139527235</t>
  </si>
  <si>
    <t>Ošetření vysazených dřevin solitérních v rovině nebo na svahu do 1:5</t>
  </si>
  <si>
    <t>"předpoklad 10x" 3"ks"*10</t>
  </si>
  <si>
    <t>184801131</t>
  </si>
  <si>
    <t>Ošetřování vysazených dřevin ve skupinách v rovině a svahu do 1:5</t>
  </si>
  <si>
    <t>1231197112</t>
  </si>
  <si>
    <t>Ošetření vysazených dřevin ve skupinách v rovině nebo na svahu do 1:5</t>
  </si>
  <si>
    <t>3*36</t>
  </si>
  <si>
    <t>184802211</t>
  </si>
  <si>
    <t>Chemické odplevelení před založením kultury nad 20 m2 postřikem na široko ve svahu do 1:2</t>
  </si>
  <si>
    <t>-737346812</t>
  </si>
  <si>
    <t>Chemické odplevelení půdy před založením kultury, trávníku nebo zpevněných ploch o výměře jednotlivě přes 20 m2 na svahu přes 1:5 do 1:2 postřikem na široko</t>
  </si>
  <si>
    <t>1,5*676</t>
  </si>
  <si>
    <t>184911421</t>
  </si>
  <si>
    <t>Mulčování rostlin kůrou tl. do 0,1 m v rovině a svahu do 1:5</t>
  </si>
  <si>
    <t>1211236838</t>
  </si>
  <si>
    <t>Mulčování vysazených rostlin mulčovací kůrou, tl. do 100 mm v rovině nebo na svahu do 1:5</t>
  </si>
  <si>
    <t>"pro keře" 36,00"m2"</t>
  </si>
  <si>
    <t>"pro stromy" 3,00"m2"</t>
  </si>
  <si>
    <t>10391100</t>
  </si>
  <si>
    <t>kůra mulčovací VL</t>
  </si>
  <si>
    <t>1520686788</t>
  </si>
  <si>
    <t>"pro keře" 36,00"m2"*0,1</t>
  </si>
  <si>
    <t>"pro stromy" 3,00"m2"*0,10</t>
  </si>
  <si>
    <t>185802112</t>
  </si>
  <si>
    <t>Hnojení půdy vitahumem, kompostem nebo chlévskou mrvou v rovině a svahu do 1:5</t>
  </si>
  <si>
    <t>-22030159</t>
  </si>
  <si>
    <t>Hnojení půdy nebo trávníku v rovině nebo na svahu do 1:5 vitahumem, kompostem nebo chlévskou mrvou</t>
  </si>
  <si>
    <t>"keře" 178 "ks" * 0,002 "t/ks"</t>
  </si>
  <si>
    <t>"stromy" 3"ks" * 0,01 "t/ks"</t>
  </si>
  <si>
    <t>185802119.R</t>
  </si>
  <si>
    <t>kompost</t>
  </si>
  <si>
    <t>-1037727146</t>
  </si>
  <si>
    <t>"dle pol. č. 185802112" 0,356</t>
  </si>
  <si>
    <t>"stromy" 0,03"t"</t>
  </si>
  <si>
    <t>185802114</t>
  </si>
  <si>
    <t>Hnojení půdy umělým hnojivem k jednotlivým rostlinám v rovině a svahu do 1:5</t>
  </si>
  <si>
    <t>1138363439</t>
  </si>
  <si>
    <t>Hnojení půdy nebo trávníku v rovině nebo na svahu do 1:5 umělým hnojivem s rozdělením k jednotlivým rostlinám</t>
  </si>
  <si>
    <t>"keře" (178 "ks" * 0,03 "kg/ks")/1000</t>
  </si>
  <si>
    <t>"stromy" (3 "ks" * 0,05 "kg/ks")/1000</t>
  </si>
  <si>
    <t>25191155</t>
  </si>
  <si>
    <t>hnojivo průmyslové Cererit</t>
  </si>
  <si>
    <t>181679103</t>
  </si>
  <si>
    <t>"keře" (178 "ks" * 0,03 "kg/ks")</t>
  </si>
  <si>
    <t>"stromy" (3 "ks" * 0,05 "kg/ks")</t>
  </si>
  <si>
    <t>185803111</t>
  </si>
  <si>
    <t>Ošetření trávníku shrabáním v rovině a svahu do 1:5</t>
  </si>
  <si>
    <t>1610431875</t>
  </si>
  <si>
    <t>Ošetření trávníku jednorázové v rovině nebo na svahu do 1:5</t>
  </si>
  <si>
    <t>3*676</t>
  </si>
  <si>
    <t>185804312</t>
  </si>
  <si>
    <t>Zalití rostlin vodou plocha přes 20 m2</t>
  </si>
  <si>
    <t>1968893230</t>
  </si>
  <si>
    <t>Zalití rostlin vodou plochy záhonů jednotlivě přes 20 m2</t>
  </si>
  <si>
    <t>"keře - zalití 3x (3 x 10 l/keř)" 5,34</t>
  </si>
  <si>
    <t>"trávník - zalití 3x (3 x 5 l/m2)" 10,14</t>
  </si>
  <si>
    <t>"stromy, 50x100l/strom" 3"ks"*100"l/ks"*50/1000</t>
  </si>
  <si>
    <t>185851121</t>
  </si>
  <si>
    <t>Dovoz vody pro zálivku rostlin za vzdálenost do 1000 m</t>
  </si>
  <si>
    <t>1497932240</t>
  </si>
  <si>
    <t>Dovoz vody pro zálivku rostlin na vzdálenost do 1000 m</t>
  </si>
  <si>
    <t>30,48"m3"</t>
  </si>
  <si>
    <t>998231311</t>
  </si>
  <si>
    <t>Přesun hmot pro sadovnické a krajinářské úpravy vodorovně do 5000 m</t>
  </si>
  <si>
    <t>-1373389328</t>
  </si>
  <si>
    <t>Přesun hmot pro sadovnické a krajinářské úpravy - strojně dopravní vzdálenost do 5000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</si>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</sst>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41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8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2" fillId="0" borderId="18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3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3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 wrapText="1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Protection="1"/>
    <xf numFmtId="0" fontId="0" fillId="0" borderId="5" xfId="0" applyBorder="1"/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1" xfId="0" applyFont="1" applyFill="1" applyBorder="1" applyAlignment="1" applyProtection="1">
      <alignment horizontal="left" vertical="center"/>
      <protection locked="0"/>
    </xf>
    <xf numFmtId="0" fontId="44" fillId="0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0" borderId="0" xfId="0"/>
    <xf numFmtId="164" fontId="1" fillId="0" borderId="0" xfId="0" applyNumberFormat="1" applyFont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0" fontId="2" fillId="5" borderId="9" xfId="0" applyFont="1" applyFill="1" applyBorder="1" applyAlignment="1" applyProtection="1">
      <alignment horizontal="center" vertical="center"/>
    </xf>
    <xf numFmtId="4" fontId="24" fillId="0" borderId="0" xfId="0" applyNumberFormat="1" applyFont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3" fillId="2" borderId="0" xfId="1" applyFont="1" applyFill="1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82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50000000000003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25" t="s">
        <v>8</v>
      </c>
      <c r="BT2" s="25" t="s">
        <v>9</v>
      </c>
    </row>
    <row r="3" spans="1:74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1:74" ht="36.950000000000003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1:74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4" t="s">
        <v>16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0"/>
      <c r="AQ5" s="32"/>
      <c r="BE5" s="368" t="s">
        <v>17</v>
      </c>
      <c r="BS5" s="25" t="s">
        <v>8</v>
      </c>
    </row>
    <row r="6" spans="1:74" ht="36.950000000000003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82" t="s">
        <v>19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0"/>
      <c r="AQ6" s="32"/>
      <c r="BE6" s="369"/>
      <c r="BS6" s="25" t="s">
        <v>8</v>
      </c>
    </row>
    <row r="7" spans="1:74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69"/>
      <c r="BS7" s="25" t="s">
        <v>8</v>
      </c>
    </row>
    <row r="8" spans="1:74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69"/>
      <c r="BS8" s="25" t="s">
        <v>8</v>
      </c>
    </row>
    <row r="9" spans="1:74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69"/>
      <c r="BS9" s="25" t="s">
        <v>8</v>
      </c>
    </row>
    <row r="10" spans="1:74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29</v>
      </c>
      <c r="AO10" s="30"/>
      <c r="AP10" s="30"/>
      <c r="AQ10" s="32"/>
      <c r="BE10" s="369"/>
      <c r="BS10" s="25" t="s">
        <v>8</v>
      </c>
    </row>
    <row r="11" spans="1:74" ht="18.399999999999999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31</v>
      </c>
      <c r="AL11" s="30"/>
      <c r="AM11" s="30"/>
      <c r="AN11" s="36" t="s">
        <v>32</v>
      </c>
      <c r="AO11" s="30"/>
      <c r="AP11" s="30"/>
      <c r="AQ11" s="32"/>
      <c r="BE11" s="369"/>
      <c r="BS11" s="25" t="s">
        <v>8</v>
      </c>
    </row>
    <row r="12" spans="1:74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69"/>
      <c r="BS12" s="25" t="s">
        <v>8</v>
      </c>
    </row>
    <row r="13" spans="1:74" ht="14.45" customHeight="1">
      <c r="B13" s="29"/>
      <c r="C13" s="30"/>
      <c r="D13" s="38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34</v>
      </c>
      <c r="AO13" s="30"/>
      <c r="AP13" s="30"/>
      <c r="AQ13" s="32"/>
      <c r="BE13" s="369"/>
      <c r="BS13" s="25" t="s">
        <v>8</v>
      </c>
    </row>
    <row r="14" spans="1:74">
      <c r="B14" s="29"/>
      <c r="C14" s="30"/>
      <c r="D14" s="30"/>
      <c r="E14" s="376" t="s">
        <v>34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8" t="s">
        <v>31</v>
      </c>
      <c r="AL14" s="30"/>
      <c r="AM14" s="30"/>
      <c r="AN14" s="40" t="s">
        <v>34</v>
      </c>
      <c r="AO14" s="30"/>
      <c r="AP14" s="30"/>
      <c r="AQ14" s="32"/>
      <c r="BE14" s="369"/>
      <c r="BS14" s="25" t="s">
        <v>8</v>
      </c>
    </row>
    <row r="15" spans="1:74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69"/>
      <c r="BS15" s="25" t="s">
        <v>6</v>
      </c>
    </row>
    <row r="16" spans="1:74" ht="14.45" customHeight="1">
      <c r="B16" s="29"/>
      <c r="C16" s="30"/>
      <c r="D16" s="38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36</v>
      </c>
      <c r="AO16" s="30"/>
      <c r="AP16" s="30"/>
      <c r="AQ16" s="32"/>
      <c r="BE16" s="369"/>
      <c r="BS16" s="25" t="s">
        <v>6</v>
      </c>
    </row>
    <row r="17" spans="2:71" ht="18.399999999999999" customHeight="1">
      <c r="B17" s="29"/>
      <c r="C17" s="30"/>
      <c r="D17" s="30"/>
      <c r="E17" s="36" t="s">
        <v>37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31</v>
      </c>
      <c r="AL17" s="30"/>
      <c r="AM17" s="30"/>
      <c r="AN17" s="36" t="s">
        <v>38</v>
      </c>
      <c r="AO17" s="30"/>
      <c r="AP17" s="30"/>
      <c r="AQ17" s="32"/>
      <c r="BE17" s="369"/>
      <c r="BS17" s="25" t="s">
        <v>39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69"/>
      <c r="BS18" s="25" t="s">
        <v>8</v>
      </c>
    </row>
    <row r="19" spans="2:71" ht="14.45" customHeight="1">
      <c r="B19" s="29"/>
      <c r="C19" s="30"/>
      <c r="D19" s="38" t="s">
        <v>40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69"/>
      <c r="BS19" s="25" t="s">
        <v>8</v>
      </c>
    </row>
    <row r="20" spans="2:71" ht="57" customHeight="1">
      <c r="B20" s="29"/>
      <c r="C20" s="30"/>
      <c r="D20" s="30"/>
      <c r="E20" s="378" t="s">
        <v>41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0"/>
      <c r="AP20" s="30"/>
      <c r="AQ20" s="32"/>
      <c r="BE20" s="369"/>
      <c r="BS20" s="25" t="s">
        <v>6</v>
      </c>
    </row>
    <row r="21" spans="2:71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69"/>
    </row>
    <row r="22" spans="2:71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69"/>
    </row>
    <row r="23" spans="2:71" s="1" customFormat="1" ht="25.9" customHeight="1">
      <c r="B23" s="42"/>
      <c r="C23" s="43"/>
      <c r="D23" s="44" t="s">
        <v>42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9">
        <f>ROUND(AG51,2)</f>
        <v>0</v>
      </c>
      <c r="AL23" s="380"/>
      <c r="AM23" s="380"/>
      <c r="AN23" s="380"/>
      <c r="AO23" s="380"/>
      <c r="AP23" s="43"/>
      <c r="AQ23" s="46"/>
      <c r="BE23" s="369"/>
    </row>
    <row r="24" spans="2:71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9"/>
    </row>
    <row r="25" spans="2:71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81" t="s">
        <v>43</v>
      </c>
      <c r="M25" s="381"/>
      <c r="N25" s="381"/>
      <c r="O25" s="381"/>
      <c r="P25" s="43"/>
      <c r="Q25" s="43"/>
      <c r="R25" s="43"/>
      <c r="S25" s="43"/>
      <c r="T25" s="43"/>
      <c r="U25" s="43"/>
      <c r="V25" s="43"/>
      <c r="W25" s="381" t="s">
        <v>44</v>
      </c>
      <c r="X25" s="381"/>
      <c r="Y25" s="381"/>
      <c r="Z25" s="381"/>
      <c r="AA25" s="381"/>
      <c r="AB25" s="381"/>
      <c r="AC25" s="381"/>
      <c r="AD25" s="381"/>
      <c r="AE25" s="381"/>
      <c r="AF25" s="43"/>
      <c r="AG25" s="43"/>
      <c r="AH25" s="43"/>
      <c r="AI25" s="43"/>
      <c r="AJ25" s="43"/>
      <c r="AK25" s="381" t="s">
        <v>45</v>
      </c>
      <c r="AL25" s="381"/>
      <c r="AM25" s="381"/>
      <c r="AN25" s="381"/>
      <c r="AO25" s="381"/>
      <c r="AP25" s="43"/>
      <c r="AQ25" s="46"/>
      <c r="BE25" s="369"/>
    </row>
    <row r="26" spans="2:71" s="2" customFormat="1" ht="14.45" customHeight="1">
      <c r="B26" s="48"/>
      <c r="C26" s="49"/>
      <c r="D26" s="50" t="s">
        <v>46</v>
      </c>
      <c r="E26" s="49"/>
      <c r="F26" s="50" t="s">
        <v>47</v>
      </c>
      <c r="G26" s="49"/>
      <c r="H26" s="49"/>
      <c r="I26" s="49"/>
      <c r="J26" s="49"/>
      <c r="K26" s="49"/>
      <c r="L26" s="375">
        <v>0.21</v>
      </c>
      <c r="M26" s="367"/>
      <c r="N26" s="367"/>
      <c r="O26" s="367"/>
      <c r="P26" s="49"/>
      <c r="Q26" s="49"/>
      <c r="R26" s="49"/>
      <c r="S26" s="49"/>
      <c r="T26" s="49"/>
      <c r="U26" s="49"/>
      <c r="V26" s="49"/>
      <c r="W26" s="366">
        <f>ROUND(AZ51,2)</f>
        <v>0</v>
      </c>
      <c r="X26" s="367"/>
      <c r="Y26" s="367"/>
      <c r="Z26" s="367"/>
      <c r="AA26" s="367"/>
      <c r="AB26" s="367"/>
      <c r="AC26" s="367"/>
      <c r="AD26" s="367"/>
      <c r="AE26" s="367"/>
      <c r="AF26" s="49"/>
      <c r="AG26" s="49"/>
      <c r="AH26" s="49"/>
      <c r="AI26" s="49"/>
      <c r="AJ26" s="49"/>
      <c r="AK26" s="366">
        <f>ROUND(AV51,2)</f>
        <v>0</v>
      </c>
      <c r="AL26" s="367"/>
      <c r="AM26" s="367"/>
      <c r="AN26" s="367"/>
      <c r="AO26" s="367"/>
      <c r="AP26" s="49"/>
      <c r="AQ26" s="51"/>
      <c r="BE26" s="369"/>
    </row>
    <row r="27" spans="2:71" s="2" customFormat="1" ht="14.45" customHeight="1">
      <c r="B27" s="48"/>
      <c r="C27" s="49"/>
      <c r="D27" s="49"/>
      <c r="E27" s="49"/>
      <c r="F27" s="50" t="s">
        <v>48</v>
      </c>
      <c r="G27" s="49"/>
      <c r="H27" s="49"/>
      <c r="I27" s="49"/>
      <c r="J27" s="49"/>
      <c r="K27" s="49"/>
      <c r="L27" s="375">
        <v>0.15</v>
      </c>
      <c r="M27" s="367"/>
      <c r="N27" s="367"/>
      <c r="O27" s="367"/>
      <c r="P27" s="49"/>
      <c r="Q27" s="49"/>
      <c r="R27" s="49"/>
      <c r="S27" s="49"/>
      <c r="T27" s="49"/>
      <c r="U27" s="49"/>
      <c r="V27" s="49"/>
      <c r="W27" s="366">
        <f>ROUND(BA51,2)</f>
        <v>0</v>
      </c>
      <c r="X27" s="367"/>
      <c r="Y27" s="367"/>
      <c r="Z27" s="367"/>
      <c r="AA27" s="367"/>
      <c r="AB27" s="367"/>
      <c r="AC27" s="367"/>
      <c r="AD27" s="367"/>
      <c r="AE27" s="367"/>
      <c r="AF27" s="49"/>
      <c r="AG27" s="49"/>
      <c r="AH27" s="49"/>
      <c r="AI27" s="49"/>
      <c r="AJ27" s="49"/>
      <c r="AK27" s="366">
        <f>ROUND(AW51,2)</f>
        <v>0</v>
      </c>
      <c r="AL27" s="367"/>
      <c r="AM27" s="367"/>
      <c r="AN27" s="367"/>
      <c r="AO27" s="367"/>
      <c r="AP27" s="49"/>
      <c r="AQ27" s="51"/>
      <c r="BE27" s="369"/>
    </row>
    <row r="28" spans="2:71" s="2" customFormat="1" ht="14.45" hidden="1" customHeight="1">
      <c r="B28" s="48"/>
      <c r="C28" s="49"/>
      <c r="D28" s="49"/>
      <c r="E28" s="49"/>
      <c r="F28" s="50" t="s">
        <v>49</v>
      </c>
      <c r="G28" s="49"/>
      <c r="H28" s="49"/>
      <c r="I28" s="49"/>
      <c r="J28" s="49"/>
      <c r="K28" s="49"/>
      <c r="L28" s="375">
        <v>0.21</v>
      </c>
      <c r="M28" s="367"/>
      <c r="N28" s="367"/>
      <c r="O28" s="367"/>
      <c r="P28" s="49"/>
      <c r="Q28" s="49"/>
      <c r="R28" s="49"/>
      <c r="S28" s="49"/>
      <c r="T28" s="49"/>
      <c r="U28" s="49"/>
      <c r="V28" s="49"/>
      <c r="W28" s="366">
        <f>ROUND(BB51,2)</f>
        <v>0</v>
      </c>
      <c r="X28" s="367"/>
      <c r="Y28" s="367"/>
      <c r="Z28" s="367"/>
      <c r="AA28" s="367"/>
      <c r="AB28" s="367"/>
      <c r="AC28" s="367"/>
      <c r="AD28" s="367"/>
      <c r="AE28" s="367"/>
      <c r="AF28" s="49"/>
      <c r="AG28" s="49"/>
      <c r="AH28" s="49"/>
      <c r="AI28" s="49"/>
      <c r="AJ28" s="49"/>
      <c r="AK28" s="366">
        <v>0</v>
      </c>
      <c r="AL28" s="367"/>
      <c r="AM28" s="367"/>
      <c r="AN28" s="367"/>
      <c r="AO28" s="367"/>
      <c r="AP28" s="49"/>
      <c r="AQ28" s="51"/>
      <c r="BE28" s="369"/>
    </row>
    <row r="29" spans="2:71" s="2" customFormat="1" ht="14.45" hidden="1" customHeight="1">
      <c r="B29" s="48"/>
      <c r="C29" s="49"/>
      <c r="D29" s="49"/>
      <c r="E29" s="49"/>
      <c r="F29" s="50" t="s">
        <v>50</v>
      </c>
      <c r="G29" s="49"/>
      <c r="H29" s="49"/>
      <c r="I29" s="49"/>
      <c r="J29" s="49"/>
      <c r="K29" s="49"/>
      <c r="L29" s="375">
        <v>0.15</v>
      </c>
      <c r="M29" s="367"/>
      <c r="N29" s="367"/>
      <c r="O29" s="367"/>
      <c r="P29" s="49"/>
      <c r="Q29" s="49"/>
      <c r="R29" s="49"/>
      <c r="S29" s="49"/>
      <c r="T29" s="49"/>
      <c r="U29" s="49"/>
      <c r="V29" s="49"/>
      <c r="W29" s="366">
        <f>ROUND(BC51,2)</f>
        <v>0</v>
      </c>
      <c r="X29" s="367"/>
      <c r="Y29" s="367"/>
      <c r="Z29" s="367"/>
      <c r="AA29" s="367"/>
      <c r="AB29" s="367"/>
      <c r="AC29" s="367"/>
      <c r="AD29" s="367"/>
      <c r="AE29" s="367"/>
      <c r="AF29" s="49"/>
      <c r="AG29" s="49"/>
      <c r="AH29" s="49"/>
      <c r="AI29" s="49"/>
      <c r="AJ29" s="49"/>
      <c r="AK29" s="366">
        <v>0</v>
      </c>
      <c r="AL29" s="367"/>
      <c r="AM29" s="367"/>
      <c r="AN29" s="367"/>
      <c r="AO29" s="367"/>
      <c r="AP29" s="49"/>
      <c r="AQ29" s="51"/>
      <c r="BE29" s="369"/>
    </row>
    <row r="30" spans="2:71" s="2" customFormat="1" ht="14.45" hidden="1" customHeight="1">
      <c r="B30" s="48"/>
      <c r="C30" s="49"/>
      <c r="D30" s="49"/>
      <c r="E30" s="49"/>
      <c r="F30" s="50" t="s">
        <v>51</v>
      </c>
      <c r="G30" s="49"/>
      <c r="H30" s="49"/>
      <c r="I30" s="49"/>
      <c r="J30" s="49"/>
      <c r="K30" s="49"/>
      <c r="L30" s="375">
        <v>0</v>
      </c>
      <c r="M30" s="367"/>
      <c r="N30" s="367"/>
      <c r="O30" s="367"/>
      <c r="P30" s="49"/>
      <c r="Q30" s="49"/>
      <c r="R30" s="49"/>
      <c r="S30" s="49"/>
      <c r="T30" s="49"/>
      <c r="U30" s="49"/>
      <c r="V30" s="49"/>
      <c r="W30" s="366">
        <f>ROUND(BD51,2)</f>
        <v>0</v>
      </c>
      <c r="X30" s="367"/>
      <c r="Y30" s="367"/>
      <c r="Z30" s="367"/>
      <c r="AA30" s="367"/>
      <c r="AB30" s="367"/>
      <c r="AC30" s="367"/>
      <c r="AD30" s="367"/>
      <c r="AE30" s="367"/>
      <c r="AF30" s="49"/>
      <c r="AG30" s="49"/>
      <c r="AH30" s="49"/>
      <c r="AI30" s="49"/>
      <c r="AJ30" s="49"/>
      <c r="AK30" s="366">
        <v>0</v>
      </c>
      <c r="AL30" s="367"/>
      <c r="AM30" s="367"/>
      <c r="AN30" s="367"/>
      <c r="AO30" s="367"/>
      <c r="AP30" s="49"/>
      <c r="AQ30" s="51"/>
      <c r="BE30" s="369"/>
    </row>
    <row r="31" spans="2:71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9"/>
    </row>
    <row r="32" spans="2:71" s="1" customFormat="1" ht="25.9" customHeight="1">
      <c r="B32" s="42"/>
      <c r="C32" s="52"/>
      <c r="D32" s="53" t="s">
        <v>52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53</v>
      </c>
      <c r="U32" s="54"/>
      <c r="V32" s="54"/>
      <c r="W32" s="54"/>
      <c r="X32" s="370" t="s">
        <v>54</v>
      </c>
      <c r="Y32" s="371"/>
      <c r="Z32" s="371"/>
      <c r="AA32" s="371"/>
      <c r="AB32" s="371"/>
      <c r="AC32" s="54"/>
      <c r="AD32" s="54"/>
      <c r="AE32" s="54"/>
      <c r="AF32" s="54"/>
      <c r="AG32" s="54"/>
      <c r="AH32" s="54"/>
      <c r="AI32" s="54"/>
      <c r="AJ32" s="54"/>
      <c r="AK32" s="372">
        <f>SUM(AK23:AK30)</f>
        <v>0</v>
      </c>
      <c r="AL32" s="371"/>
      <c r="AM32" s="371"/>
      <c r="AN32" s="371"/>
      <c r="AO32" s="373"/>
      <c r="AP32" s="52"/>
      <c r="AQ32" s="56"/>
      <c r="BE32" s="369"/>
    </row>
    <row r="33" spans="2:56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56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56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56" s="1" customFormat="1" ht="36.950000000000003" customHeight="1">
      <c r="B39" s="42"/>
      <c r="C39" s="63" t="s">
        <v>55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56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56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16-NO_01_006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56" s="4" customFormat="1" ht="36.950000000000003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93" t="str">
        <f>K6</f>
        <v>Malešická, 1. a 2. etapa, 2. etapa Za Vackovem - Habrová</v>
      </c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71"/>
      <c r="AQ42" s="71"/>
      <c r="AR42" s="72"/>
    </row>
    <row r="43" spans="2:56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56" s="1" customFormat="1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Praha 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95" t="str">
        <f>IF(AN8= "","",AN8)</f>
        <v>25. 10. 2018</v>
      </c>
      <c r="AN44" s="395"/>
      <c r="AO44" s="64"/>
      <c r="AP44" s="64"/>
      <c r="AQ44" s="64"/>
      <c r="AR44" s="62"/>
    </row>
    <row r="45" spans="2:56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 "","",E11)</f>
        <v>Technická správa komunikací hl. m. Prahy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35</v>
      </c>
      <c r="AJ46" s="64"/>
      <c r="AK46" s="64"/>
      <c r="AL46" s="64"/>
      <c r="AM46" s="383" t="str">
        <f>IF(E17="","",E17)</f>
        <v>NOVÁK &amp; PARTNER, s.r.o.</v>
      </c>
      <c r="AN46" s="383"/>
      <c r="AO46" s="383"/>
      <c r="AP46" s="383"/>
      <c r="AQ46" s="64"/>
      <c r="AR46" s="62"/>
      <c r="AS46" s="384" t="s">
        <v>56</v>
      </c>
      <c r="AT46" s="385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>
      <c r="B47" s="42"/>
      <c r="C47" s="66" t="s">
        <v>33</v>
      </c>
      <c r="D47" s="64"/>
      <c r="E47" s="64"/>
      <c r="F47" s="64"/>
      <c r="G47" s="64"/>
      <c r="H47" s="64"/>
      <c r="I47" s="64"/>
      <c r="J47" s="64"/>
      <c r="K47" s="64"/>
      <c r="L47" s="67" t="str">
        <f>IF(E14= 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6"/>
      <c r="AT47" s="387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8"/>
      <c r="AT48" s="389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1:91" s="1" customFormat="1" ht="29.25" customHeight="1">
      <c r="B49" s="42"/>
      <c r="C49" s="398" t="s">
        <v>57</v>
      </c>
      <c r="D49" s="391"/>
      <c r="E49" s="391"/>
      <c r="F49" s="391"/>
      <c r="G49" s="391"/>
      <c r="H49" s="80"/>
      <c r="I49" s="390" t="s">
        <v>58</v>
      </c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6" t="s">
        <v>59</v>
      </c>
      <c r="AH49" s="391"/>
      <c r="AI49" s="391"/>
      <c r="AJ49" s="391"/>
      <c r="AK49" s="391"/>
      <c r="AL49" s="391"/>
      <c r="AM49" s="391"/>
      <c r="AN49" s="390" t="s">
        <v>60</v>
      </c>
      <c r="AO49" s="391"/>
      <c r="AP49" s="391"/>
      <c r="AQ49" s="81" t="s">
        <v>61</v>
      </c>
      <c r="AR49" s="62"/>
      <c r="AS49" s="82" t="s">
        <v>62</v>
      </c>
      <c r="AT49" s="83" t="s">
        <v>63</v>
      </c>
      <c r="AU49" s="83" t="s">
        <v>64</v>
      </c>
      <c r="AV49" s="83" t="s">
        <v>65</v>
      </c>
      <c r="AW49" s="83" t="s">
        <v>66</v>
      </c>
      <c r="AX49" s="83" t="s">
        <v>67</v>
      </c>
      <c r="AY49" s="83" t="s">
        <v>68</v>
      </c>
      <c r="AZ49" s="83" t="s">
        <v>69</v>
      </c>
      <c r="BA49" s="83" t="s">
        <v>70</v>
      </c>
      <c r="BB49" s="83" t="s">
        <v>71</v>
      </c>
      <c r="BC49" s="83" t="s">
        <v>72</v>
      </c>
      <c r="BD49" s="84" t="s">
        <v>73</v>
      </c>
    </row>
    <row r="50" spans="1:91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1:91" s="4" customFormat="1" ht="32.450000000000003" customHeight="1">
      <c r="B51" s="69"/>
      <c r="C51" s="88" t="s">
        <v>74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7">
        <f>ROUND(AG52+SUM(AG53:AG61)+SUM(AG76:AG80),2)</f>
        <v>0</v>
      </c>
      <c r="AH51" s="397"/>
      <c r="AI51" s="397"/>
      <c r="AJ51" s="397"/>
      <c r="AK51" s="397"/>
      <c r="AL51" s="397"/>
      <c r="AM51" s="397"/>
      <c r="AN51" s="399">
        <f t="shared" ref="AN51:AN80" si="0">SUM(AG51,AT51)</f>
        <v>0</v>
      </c>
      <c r="AO51" s="399"/>
      <c r="AP51" s="399"/>
      <c r="AQ51" s="90" t="s">
        <v>21</v>
      </c>
      <c r="AR51" s="72"/>
      <c r="AS51" s="91">
        <f>ROUND(AS52+SUM(AS53:AS61)+SUM(AS76:AS80),2)</f>
        <v>0</v>
      </c>
      <c r="AT51" s="92">
        <f t="shared" ref="AT51:AT80" si="1">ROUND(SUM(AV51:AW51),2)</f>
        <v>0</v>
      </c>
      <c r="AU51" s="93">
        <f>ROUND(AU52+SUM(AU53:AU61)+SUM(AU76:AU80),5)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ROUND(AZ52+SUM(AZ53:AZ61)+SUM(AZ76:AZ80),2)</f>
        <v>0</v>
      </c>
      <c r="BA51" s="92">
        <f>ROUND(BA52+SUM(BA53:BA61)+SUM(BA76:BA80),2)</f>
        <v>0</v>
      </c>
      <c r="BB51" s="92">
        <f>ROUND(BB52+SUM(BB53:BB61)+SUM(BB76:BB80),2)</f>
        <v>0</v>
      </c>
      <c r="BC51" s="92">
        <f>ROUND(BC52+SUM(BC53:BC61)+SUM(BC76:BC80),2)</f>
        <v>0</v>
      </c>
      <c r="BD51" s="94">
        <f>ROUND(BD52+SUM(BD53:BD61)+SUM(BD76:BD80),2)</f>
        <v>0</v>
      </c>
      <c r="BS51" s="95" t="s">
        <v>75</v>
      </c>
      <c r="BT51" s="95" t="s">
        <v>76</v>
      </c>
      <c r="BU51" s="96" t="s">
        <v>77</v>
      </c>
      <c r="BV51" s="95" t="s">
        <v>78</v>
      </c>
      <c r="BW51" s="95" t="s">
        <v>7</v>
      </c>
      <c r="BX51" s="95" t="s">
        <v>79</v>
      </c>
      <c r="CL51" s="95" t="s">
        <v>21</v>
      </c>
    </row>
    <row r="52" spans="1:91" s="5" customFormat="1" ht="16.5" customHeight="1">
      <c r="A52" s="97" t="s">
        <v>80</v>
      </c>
      <c r="B52" s="98"/>
      <c r="C52" s="99"/>
      <c r="D52" s="357" t="s">
        <v>81</v>
      </c>
      <c r="E52" s="357"/>
      <c r="F52" s="357"/>
      <c r="G52" s="357"/>
      <c r="H52" s="357"/>
      <c r="I52" s="100"/>
      <c r="J52" s="357" t="s">
        <v>82</v>
      </c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60">
        <f>'SO 000 - Vedlejší a ostat...'!J27</f>
        <v>0</v>
      </c>
      <c r="AH52" s="361"/>
      <c r="AI52" s="361"/>
      <c r="AJ52" s="361"/>
      <c r="AK52" s="361"/>
      <c r="AL52" s="361"/>
      <c r="AM52" s="361"/>
      <c r="AN52" s="360">
        <f t="shared" si="0"/>
        <v>0</v>
      </c>
      <c r="AO52" s="361"/>
      <c r="AP52" s="361"/>
      <c r="AQ52" s="101" t="s">
        <v>83</v>
      </c>
      <c r="AR52" s="102"/>
      <c r="AS52" s="103">
        <v>0</v>
      </c>
      <c r="AT52" s="104">
        <f t="shared" si="1"/>
        <v>0</v>
      </c>
      <c r="AU52" s="105">
        <f>'SO 000 - Vedlejší a ostat...'!P80</f>
        <v>0</v>
      </c>
      <c r="AV52" s="104">
        <f>'SO 000 - Vedlejší a ostat...'!J30</f>
        <v>0</v>
      </c>
      <c r="AW52" s="104">
        <f>'SO 000 - Vedlejší a ostat...'!J31</f>
        <v>0</v>
      </c>
      <c r="AX52" s="104">
        <f>'SO 000 - Vedlejší a ostat...'!J32</f>
        <v>0</v>
      </c>
      <c r="AY52" s="104">
        <f>'SO 000 - Vedlejší a ostat...'!J33</f>
        <v>0</v>
      </c>
      <c r="AZ52" s="104">
        <f>'SO 000 - Vedlejší a ostat...'!F30</f>
        <v>0</v>
      </c>
      <c r="BA52" s="104">
        <f>'SO 000 - Vedlejší a ostat...'!F31</f>
        <v>0</v>
      </c>
      <c r="BB52" s="104">
        <f>'SO 000 - Vedlejší a ostat...'!F32</f>
        <v>0</v>
      </c>
      <c r="BC52" s="104">
        <f>'SO 000 - Vedlejší a ostat...'!F33</f>
        <v>0</v>
      </c>
      <c r="BD52" s="106">
        <f>'SO 000 - Vedlejší a ostat...'!F34</f>
        <v>0</v>
      </c>
      <c r="BT52" s="107" t="s">
        <v>84</v>
      </c>
      <c r="BV52" s="107" t="s">
        <v>78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1" s="5" customFormat="1" ht="16.5" customHeight="1">
      <c r="A53" s="97" t="s">
        <v>80</v>
      </c>
      <c r="B53" s="98"/>
      <c r="C53" s="99"/>
      <c r="D53" s="357" t="s">
        <v>87</v>
      </c>
      <c r="E53" s="357"/>
      <c r="F53" s="357"/>
      <c r="G53" s="357"/>
      <c r="H53" s="357"/>
      <c r="I53" s="100"/>
      <c r="J53" s="357" t="s">
        <v>88</v>
      </c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60">
        <f>'SO 001 - Příprava území'!J27</f>
        <v>0</v>
      </c>
      <c r="AH53" s="361"/>
      <c r="AI53" s="361"/>
      <c r="AJ53" s="361"/>
      <c r="AK53" s="361"/>
      <c r="AL53" s="361"/>
      <c r="AM53" s="361"/>
      <c r="AN53" s="360">
        <f t="shared" si="0"/>
        <v>0</v>
      </c>
      <c r="AO53" s="361"/>
      <c r="AP53" s="361"/>
      <c r="AQ53" s="101" t="s">
        <v>89</v>
      </c>
      <c r="AR53" s="102"/>
      <c r="AS53" s="103">
        <v>0</v>
      </c>
      <c r="AT53" s="104">
        <f t="shared" si="1"/>
        <v>0</v>
      </c>
      <c r="AU53" s="105">
        <f>'SO 001 - Příprava území'!P80</f>
        <v>0</v>
      </c>
      <c r="AV53" s="104">
        <f>'SO 001 - Příprava území'!J30</f>
        <v>0</v>
      </c>
      <c r="AW53" s="104">
        <f>'SO 001 - Příprava území'!J31</f>
        <v>0</v>
      </c>
      <c r="AX53" s="104">
        <f>'SO 001 - Příprava území'!J32</f>
        <v>0</v>
      </c>
      <c r="AY53" s="104">
        <f>'SO 001 - Příprava území'!J33</f>
        <v>0</v>
      </c>
      <c r="AZ53" s="104">
        <f>'SO 001 - Příprava území'!F30</f>
        <v>0</v>
      </c>
      <c r="BA53" s="104">
        <f>'SO 001 - Příprava území'!F31</f>
        <v>0</v>
      </c>
      <c r="BB53" s="104">
        <f>'SO 001 - Příprava území'!F32</f>
        <v>0</v>
      </c>
      <c r="BC53" s="104">
        <f>'SO 001 - Příprava území'!F33</f>
        <v>0</v>
      </c>
      <c r="BD53" s="106">
        <f>'SO 001 - Příprava území'!F34</f>
        <v>0</v>
      </c>
      <c r="BT53" s="107" t="s">
        <v>84</v>
      </c>
      <c r="BV53" s="107" t="s">
        <v>78</v>
      </c>
      <c r="BW53" s="107" t="s">
        <v>90</v>
      </c>
      <c r="BX53" s="107" t="s">
        <v>7</v>
      </c>
      <c r="CL53" s="107" t="s">
        <v>21</v>
      </c>
      <c r="CM53" s="107" t="s">
        <v>86</v>
      </c>
    </row>
    <row r="54" spans="1:91" s="5" customFormat="1" ht="31.5" customHeight="1">
      <c r="A54" s="97" t="s">
        <v>80</v>
      </c>
      <c r="B54" s="98"/>
      <c r="C54" s="99"/>
      <c r="D54" s="357" t="s">
        <v>91</v>
      </c>
      <c r="E54" s="357"/>
      <c r="F54" s="357"/>
      <c r="G54" s="357"/>
      <c r="H54" s="357"/>
      <c r="I54" s="100"/>
      <c r="J54" s="357" t="s">
        <v>92</v>
      </c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60">
        <f>'SO 101.1 - Rekonstrukce M...'!J27</f>
        <v>0</v>
      </c>
      <c r="AH54" s="361"/>
      <c r="AI54" s="361"/>
      <c r="AJ54" s="361"/>
      <c r="AK54" s="361"/>
      <c r="AL54" s="361"/>
      <c r="AM54" s="361"/>
      <c r="AN54" s="360">
        <f t="shared" si="0"/>
        <v>0</v>
      </c>
      <c r="AO54" s="361"/>
      <c r="AP54" s="361"/>
      <c r="AQ54" s="101" t="s">
        <v>89</v>
      </c>
      <c r="AR54" s="102"/>
      <c r="AS54" s="103">
        <v>0</v>
      </c>
      <c r="AT54" s="104">
        <f t="shared" si="1"/>
        <v>0</v>
      </c>
      <c r="AU54" s="105">
        <f>'SO 101.1 - Rekonstrukce M...'!P87</f>
        <v>0</v>
      </c>
      <c r="AV54" s="104">
        <f>'SO 101.1 - Rekonstrukce M...'!J30</f>
        <v>0</v>
      </c>
      <c r="AW54" s="104">
        <f>'SO 101.1 - Rekonstrukce M...'!J31</f>
        <v>0</v>
      </c>
      <c r="AX54" s="104">
        <f>'SO 101.1 - Rekonstrukce M...'!J32</f>
        <v>0</v>
      </c>
      <c r="AY54" s="104">
        <f>'SO 101.1 - Rekonstrukce M...'!J33</f>
        <v>0</v>
      </c>
      <c r="AZ54" s="104">
        <f>'SO 101.1 - Rekonstrukce M...'!F30</f>
        <v>0</v>
      </c>
      <c r="BA54" s="104">
        <f>'SO 101.1 - Rekonstrukce M...'!F31</f>
        <v>0</v>
      </c>
      <c r="BB54" s="104">
        <f>'SO 101.1 - Rekonstrukce M...'!F32</f>
        <v>0</v>
      </c>
      <c r="BC54" s="104">
        <f>'SO 101.1 - Rekonstrukce M...'!F33</f>
        <v>0</v>
      </c>
      <c r="BD54" s="106">
        <f>'SO 101.1 - Rekonstrukce M...'!F34</f>
        <v>0</v>
      </c>
      <c r="BT54" s="107" t="s">
        <v>84</v>
      </c>
      <c r="BV54" s="107" t="s">
        <v>78</v>
      </c>
      <c r="BW54" s="107" t="s">
        <v>93</v>
      </c>
      <c r="BX54" s="107" t="s">
        <v>7</v>
      </c>
      <c r="CL54" s="107" t="s">
        <v>21</v>
      </c>
      <c r="CM54" s="107" t="s">
        <v>86</v>
      </c>
    </row>
    <row r="55" spans="1:91" s="5" customFormat="1" ht="31.5" customHeight="1">
      <c r="A55" s="97" t="s">
        <v>80</v>
      </c>
      <c r="B55" s="98"/>
      <c r="C55" s="99"/>
      <c r="D55" s="357" t="s">
        <v>94</v>
      </c>
      <c r="E55" s="357"/>
      <c r="F55" s="357"/>
      <c r="G55" s="357"/>
      <c r="H55" s="357"/>
      <c r="I55" s="100"/>
      <c r="J55" s="357" t="s">
        <v>95</v>
      </c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60">
        <f>'SO 101.2 - Úprava plochy ...'!J27</f>
        <v>0</v>
      </c>
      <c r="AH55" s="361"/>
      <c r="AI55" s="361"/>
      <c r="AJ55" s="361"/>
      <c r="AK55" s="361"/>
      <c r="AL55" s="361"/>
      <c r="AM55" s="361"/>
      <c r="AN55" s="360">
        <f t="shared" si="0"/>
        <v>0</v>
      </c>
      <c r="AO55" s="361"/>
      <c r="AP55" s="361"/>
      <c r="AQ55" s="101" t="s">
        <v>89</v>
      </c>
      <c r="AR55" s="102"/>
      <c r="AS55" s="103">
        <v>0</v>
      </c>
      <c r="AT55" s="104">
        <f t="shared" si="1"/>
        <v>0</v>
      </c>
      <c r="AU55" s="105">
        <f>'SO 101.2 - Úprava plochy ...'!P82</f>
        <v>0</v>
      </c>
      <c r="AV55" s="104">
        <f>'SO 101.2 - Úprava plochy ...'!J30</f>
        <v>0</v>
      </c>
      <c r="AW55" s="104">
        <f>'SO 101.2 - Úprava plochy ...'!J31</f>
        <v>0</v>
      </c>
      <c r="AX55" s="104">
        <f>'SO 101.2 - Úprava plochy ...'!J32</f>
        <v>0</v>
      </c>
      <c r="AY55" s="104">
        <f>'SO 101.2 - Úprava plochy ...'!J33</f>
        <v>0</v>
      </c>
      <c r="AZ55" s="104">
        <f>'SO 101.2 - Úprava plochy ...'!F30</f>
        <v>0</v>
      </c>
      <c r="BA55" s="104">
        <f>'SO 101.2 - Úprava plochy ...'!F31</f>
        <v>0</v>
      </c>
      <c r="BB55" s="104">
        <f>'SO 101.2 - Úprava plochy ...'!F32</f>
        <v>0</v>
      </c>
      <c r="BC55" s="104">
        <f>'SO 101.2 - Úprava plochy ...'!F33</f>
        <v>0</v>
      </c>
      <c r="BD55" s="106">
        <f>'SO 101.2 - Úprava plochy ...'!F34</f>
        <v>0</v>
      </c>
      <c r="BT55" s="107" t="s">
        <v>84</v>
      </c>
      <c r="BV55" s="107" t="s">
        <v>78</v>
      </c>
      <c r="BW55" s="107" t="s">
        <v>96</v>
      </c>
      <c r="BX55" s="107" t="s">
        <v>7</v>
      </c>
      <c r="CL55" s="107" t="s">
        <v>21</v>
      </c>
      <c r="CM55" s="107" t="s">
        <v>86</v>
      </c>
    </row>
    <row r="56" spans="1:91" s="5" customFormat="1" ht="16.5" customHeight="1">
      <c r="A56" s="97" t="s">
        <v>80</v>
      </c>
      <c r="B56" s="98"/>
      <c r="C56" s="99"/>
      <c r="D56" s="357" t="s">
        <v>97</v>
      </c>
      <c r="E56" s="357"/>
      <c r="F56" s="357"/>
      <c r="G56" s="357"/>
      <c r="H56" s="357"/>
      <c r="I56" s="100"/>
      <c r="J56" s="357" t="s">
        <v>98</v>
      </c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60">
        <f>'SO 182 - DIO'!J27</f>
        <v>0</v>
      </c>
      <c r="AH56" s="361"/>
      <c r="AI56" s="361"/>
      <c r="AJ56" s="361"/>
      <c r="AK56" s="361"/>
      <c r="AL56" s="361"/>
      <c r="AM56" s="361"/>
      <c r="AN56" s="360">
        <f t="shared" si="0"/>
        <v>0</v>
      </c>
      <c r="AO56" s="361"/>
      <c r="AP56" s="361"/>
      <c r="AQ56" s="101" t="s">
        <v>89</v>
      </c>
      <c r="AR56" s="102"/>
      <c r="AS56" s="103">
        <v>0</v>
      </c>
      <c r="AT56" s="104">
        <f t="shared" si="1"/>
        <v>0</v>
      </c>
      <c r="AU56" s="105">
        <f>'SO 182 - DIO'!P78</f>
        <v>0</v>
      </c>
      <c r="AV56" s="104">
        <f>'SO 182 - DIO'!J30</f>
        <v>0</v>
      </c>
      <c r="AW56" s="104">
        <f>'SO 182 - DIO'!J31</f>
        <v>0</v>
      </c>
      <c r="AX56" s="104">
        <f>'SO 182 - DIO'!J32</f>
        <v>0</v>
      </c>
      <c r="AY56" s="104">
        <f>'SO 182 - DIO'!J33</f>
        <v>0</v>
      </c>
      <c r="AZ56" s="104">
        <f>'SO 182 - DIO'!F30</f>
        <v>0</v>
      </c>
      <c r="BA56" s="104">
        <f>'SO 182 - DIO'!F31</f>
        <v>0</v>
      </c>
      <c r="BB56" s="104">
        <f>'SO 182 - DIO'!F32</f>
        <v>0</v>
      </c>
      <c r="BC56" s="104">
        <f>'SO 182 - DIO'!F33</f>
        <v>0</v>
      </c>
      <c r="BD56" s="106">
        <f>'SO 182 - DIO'!F34</f>
        <v>0</v>
      </c>
      <c r="BT56" s="107" t="s">
        <v>84</v>
      </c>
      <c r="BV56" s="107" t="s">
        <v>78</v>
      </c>
      <c r="BW56" s="107" t="s">
        <v>99</v>
      </c>
      <c r="BX56" s="107" t="s">
        <v>7</v>
      </c>
      <c r="CL56" s="107" t="s">
        <v>21</v>
      </c>
      <c r="CM56" s="107" t="s">
        <v>86</v>
      </c>
    </row>
    <row r="57" spans="1:91" s="5" customFormat="1" ht="16.5" customHeight="1">
      <c r="A57" s="97" t="s">
        <v>80</v>
      </c>
      <c r="B57" s="98"/>
      <c r="C57" s="99"/>
      <c r="D57" s="357" t="s">
        <v>100</v>
      </c>
      <c r="E57" s="357"/>
      <c r="F57" s="357"/>
      <c r="G57" s="357"/>
      <c r="H57" s="357"/>
      <c r="I57" s="100"/>
      <c r="J57" s="357" t="s">
        <v>101</v>
      </c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60">
        <f>'SO 201 - Rekonstrukce mos...'!J27</f>
        <v>0</v>
      </c>
      <c r="AH57" s="361"/>
      <c r="AI57" s="361"/>
      <c r="AJ57" s="361"/>
      <c r="AK57" s="361"/>
      <c r="AL57" s="361"/>
      <c r="AM57" s="361"/>
      <c r="AN57" s="360">
        <f t="shared" si="0"/>
        <v>0</v>
      </c>
      <c r="AO57" s="361"/>
      <c r="AP57" s="361"/>
      <c r="AQ57" s="101" t="s">
        <v>89</v>
      </c>
      <c r="AR57" s="102"/>
      <c r="AS57" s="103">
        <v>0</v>
      </c>
      <c r="AT57" s="104">
        <f t="shared" si="1"/>
        <v>0</v>
      </c>
      <c r="AU57" s="105">
        <f>'SO 201 - Rekonstrukce mos...'!P89</f>
        <v>0</v>
      </c>
      <c r="AV57" s="104">
        <f>'SO 201 - Rekonstrukce mos...'!J30</f>
        <v>0</v>
      </c>
      <c r="AW57" s="104">
        <f>'SO 201 - Rekonstrukce mos...'!J31</f>
        <v>0</v>
      </c>
      <c r="AX57" s="104">
        <f>'SO 201 - Rekonstrukce mos...'!J32</f>
        <v>0</v>
      </c>
      <c r="AY57" s="104">
        <f>'SO 201 - Rekonstrukce mos...'!J33</f>
        <v>0</v>
      </c>
      <c r="AZ57" s="104">
        <f>'SO 201 - Rekonstrukce mos...'!F30</f>
        <v>0</v>
      </c>
      <c r="BA57" s="104">
        <f>'SO 201 - Rekonstrukce mos...'!F31</f>
        <v>0</v>
      </c>
      <c r="BB57" s="104">
        <f>'SO 201 - Rekonstrukce mos...'!F32</f>
        <v>0</v>
      </c>
      <c r="BC57" s="104">
        <f>'SO 201 - Rekonstrukce mos...'!F33</f>
        <v>0</v>
      </c>
      <c r="BD57" s="106">
        <f>'SO 201 - Rekonstrukce mos...'!F34</f>
        <v>0</v>
      </c>
      <c r="BT57" s="107" t="s">
        <v>84</v>
      </c>
      <c r="BV57" s="107" t="s">
        <v>78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16.5" customHeight="1">
      <c r="A58" s="97" t="s">
        <v>80</v>
      </c>
      <c r="B58" s="98"/>
      <c r="C58" s="99"/>
      <c r="D58" s="357" t="s">
        <v>103</v>
      </c>
      <c r="E58" s="357"/>
      <c r="F58" s="357"/>
      <c r="G58" s="357"/>
      <c r="H58" s="357"/>
      <c r="I58" s="100"/>
      <c r="J58" s="357" t="s">
        <v>104</v>
      </c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60">
        <f>'SO 202 - Provizorní lávka...'!J27</f>
        <v>0</v>
      </c>
      <c r="AH58" s="361"/>
      <c r="AI58" s="361"/>
      <c r="AJ58" s="361"/>
      <c r="AK58" s="361"/>
      <c r="AL58" s="361"/>
      <c r="AM58" s="361"/>
      <c r="AN58" s="360">
        <f t="shared" si="0"/>
        <v>0</v>
      </c>
      <c r="AO58" s="361"/>
      <c r="AP58" s="361"/>
      <c r="AQ58" s="101" t="s">
        <v>89</v>
      </c>
      <c r="AR58" s="102"/>
      <c r="AS58" s="103">
        <v>0</v>
      </c>
      <c r="AT58" s="104">
        <f t="shared" si="1"/>
        <v>0</v>
      </c>
      <c r="AU58" s="105">
        <f>'SO 202 - Provizorní lávka...'!P86</f>
        <v>0</v>
      </c>
      <c r="AV58" s="104">
        <f>'SO 202 - Provizorní lávka...'!J30</f>
        <v>0</v>
      </c>
      <c r="AW58" s="104">
        <f>'SO 202 - Provizorní lávka...'!J31</f>
        <v>0</v>
      </c>
      <c r="AX58" s="104">
        <f>'SO 202 - Provizorní lávka...'!J32</f>
        <v>0</v>
      </c>
      <c r="AY58" s="104">
        <f>'SO 202 - Provizorní lávka...'!J33</f>
        <v>0</v>
      </c>
      <c r="AZ58" s="104">
        <f>'SO 202 - Provizorní lávka...'!F30</f>
        <v>0</v>
      </c>
      <c r="BA58" s="104">
        <f>'SO 202 - Provizorní lávka...'!F31</f>
        <v>0</v>
      </c>
      <c r="BB58" s="104">
        <f>'SO 202 - Provizorní lávka...'!F32</f>
        <v>0</v>
      </c>
      <c r="BC58" s="104">
        <f>'SO 202 - Provizorní lávka...'!F33</f>
        <v>0</v>
      </c>
      <c r="BD58" s="106">
        <f>'SO 202 - Provizorní lávka...'!F34</f>
        <v>0</v>
      </c>
      <c r="BT58" s="107" t="s">
        <v>84</v>
      </c>
      <c r="BV58" s="107" t="s">
        <v>78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16.5" customHeight="1">
      <c r="A59" s="97" t="s">
        <v>80</v>
      </c>
      <c r="B59" s="98"/>
      <c r="C59" s="99"/>
      <c r="D59" s="357" t="s">
        <v>106</v>
      </c>
      <c r="E59" s="357"/>
      <c r="F59" s="357"/>
      <c r="G59" s="357"/>
      <c r="H59" s="357"/>
      <c r="I59" s="100"/>
      <c r="J59" s="357" t="s">
        <v>107</v>
      </c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60">
        <f>'SO 301 - Dešťová kanalizace'!J27</f>
        <v>0</v>
      </c>
      <c r="AH59" s="361"/>
      <c r="AI59" s="361"/>
      <c r="AJ59" s="361"/>
      <c r="AK59" s="361"/>
      <c r="AL59" s="361"/>
      <c r="AM59" s="361"/>
      <c r="AN59" s="360">
        <f t="shared" si="0"/>
        <v>0</v>
      </c>
      <c r="AO59" s="361"/>
      <c r="AP59" s="361"/>
      <c r="AQ59" s="101" t="s">
        <v>89</v>
      </c>
      <c r="AR59" s="102"/>
      <c r="AS59" s="103">
        <v>0</v>
      </c>
      <c r="AT59" s="104">
        <f t="shared" si="1"/>
        <v>0</v>
      </c>
      <c r="AU59" s="105">
        <f>'SO 301 - Dešťová kanalizace'!P85</f>
        <v>0</v>
      </c>
      <c r="AV59" s="104">
        <f>'SO 301 - Dešťová kanalizace'!J30</f>
        <v>0</v>
      </c>
      <c r="AW59" s="104">
        <f>'SO 301 - Dešťová kanalizace'!J31</f>
        <v>0</v>
      </c>
      <c r="AX59" s="104">
        <f>'SO 301 - Dešťová kanalizace'!J32</f>
        <v>0</v>
      </c>
      <c r="AY59" s="104">
        <f>'SO 301 - Dešťová kanalizace'!J33</f>
        <v>0</v>
      </c>
      <c r="AZ59" s="104">
        <f>'SO 301 - Dešťová kanalizace'!F30</f>
        <v>0</v>
      </c>
      <c r="BA59" s="104">
        <f>'SO 301 - Dešťová kanalizace'!F31</f>
        <v>0</v>
      </c>
      <c r="BB59" s="104">
        <f>'SO 301 - Dešťová kanalizace'!F32</f>
        <v>0</v>
      </c>
      <c r="BC59" s="104">
        <f>'SO 301 - Dešťová kanalizace'!F33</f>
        <v>0</v>
      </c>
      <c r="BD59" s="106">
        <f>'SO 301 - Dešťová kanalizace'!F34</f>
        <v>0</v>
      </c>
      <c r="BT59" s="107" t="s">
        <v>84</v>
      </c>
      <c r="BV59" s="107" t="s">
        <v>78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1:91" s="5" customFormat="1" ht="31.5" customHeight="1">
      <c r="A60" s="97" t="s">
        <v>80</v>
      </c>
      <c r="B60" s="98"/>
      <c r="C60" s="99"/>
      <c r="D60" s="357" t="s">
        <v>109</v>
      </c>
      <c r="E60" s="357"/>
      <c r="F60" s="357"/>
      <c r="G60" s="357"/>
      <c r="H60" s="357"/>
      <c r="I60" s="100"/>
      <c r="J60" s="357" t="s">
        <v>110</v>
      </c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60">
        <f>'SO 302 - Přeložka vodovod...'!J27</f>
        <v>0</v>
      </c>
      <c r="AH60" s="361"/>
      <c r="AI60" s="361"/>
      <c r="AJ60" s="361"/>
      <c r="AK60" s="361"/>
      <c r="AL60" s="361"/>
      <c r="AM60" s="361"/>
      <c r="AN60" s="360">
        <f t="shared" si="0"/>
        <v>0</v>
      </c>
      <c r="AO60" s="361"/>
      <c r="AP60" s="361"/>
      <c r="AQ60" s="101" t="s">
        <v>89</v>
      </c>
      <c r="AR60" s="102"/>
      <c r="AS60" s="103">
        <v>0</v>
      </c>
      <c r="AT60" s="104">
        <f t="shared" si="1"/>
        <v>0</v>
      </c>
      <c r="AU60" s="105">
        <f>'SO 302 - Přeložka vodovod...'!P81</f>
        <v>0</v>
      </c>
      <c r="AV60" s="104">
        <f>'SO 302 - Přeložka vodovod...'!J30</f>
        <v>0</v>
      </c>
      <c r="AW60" s="104">
        <f>'SO 302 - Přeložka vodovod...'!J31</f>
        <v>0</v>
      </c>
      <c r="AX60" s="104">
        <f>'SO 302 - Přeložka vodovod...'!J32</f>
        <v>0</v>
      </c>
      <c r="AY60" s="104">
        <f>'SO 302 - Přeložka vodovod...'!J33</f>
        <v>0</v>
      </c>
      <c r="AZ60" s="104">
        <f>'SO 302 - Přeložka vodovod...'!F30</f>
        <v>0</v>
      </c>
      <c r="BA60" s="104">
        <f>'SO 302 - Přeložka vodovod...'!F31</f>
        <v>0</v>
      </c>
      <c r="BB60" s="104">
        <f>'SO 302 - Přeložka vodovod...'!F32</f>
        <v>0</v>
      </c>
      <c r="BC60" s="104">
        <f>'SO 302 - Přeložka vodovod...'!F33</f>
        <v>0</v>
      </c>
      <c r="BD60" s="106">
        <f>'SO 302 - Přeložka vodovod...'!F34</f>
        <v>0</v>
      </c>
      <c r="BT60" s="107" t="s">
        <v>84</v>
      </c>
      <c r="BV60" s="107" t="s">
        <v>78</v>
      </c>
      <c r="BW60" s="107" t="s">
        <v>111</v>
      </c>
      <c r="BX60" s="107" t="s">
        <v>7</v>
      </c>
      <c r="CL60" s="107" t="s">
        <v>21</v>
      </c>
      <c r="CM60" s="107" t="s">
        <v>86</v>
      </c>
    </row>
    <row r="61" spans="1:91" s="5" customFormat="1" ht="31.5" customHeight="1">
      <c r="B61" s="98"/>
      <c r="C61" s="99"/>
      <c r="D61" s="357" t="s">
        <v>112</v>
      </c>
      <c r="E61" s="357"/>
      <c r="F61" s="357"/>
      <c r="G61" s="357"/>
      <c r="H61" s="357"/>
      <c r="I61" s="100"/>
      <c r="J61" s="357" t="s">
        <v>113</v>
      </c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92">
        <f>ROUND(AG62+AG68+AG71,2)</f>
        <v>0</v>
      </c>
      <c r="AH61" s="361"/>
      <c r="AI61" s="361"/>
      <c r="AJ61" s="361"/>
      <c r="AK61" s="361"/>
      <c r="AL61" s="361"/>
      <c r="AM61" s="361"/>
      <c r="AN61" s="360">
        <f t="shared" si="0"/>
        <v>0</v>
      </c>
      <c r="AO61" s="361"/>
      <c r="AP61" s="361"/>
      <c r="AQ61" s="101" t="s">
        <v>89</v>
      </c>
      <c r="AR61" s="102"/>
      <c r="AS61" s="103">
        <f>ROUND(AS62+AS68+AS71,2)</f>
        <v>0</v>
      </c>
      <c r="AT61" s="104">
        <f t="shared" si="1"/>
        <v>0</v>
      </c>
      <c r="AU61" s="105">
        <f>ROUND(AU62+AU68+AU71,5)</f>
        <v>0</v>
      </c>
      <c r="AV61" s="104">
        <f>ROUND(AZ61*L26,2)</f>
        <v>0</v>
      </c>
      <c r="AW61" s="104">
        <f>ROUND(BA61*L27,2)</f>
        <v>0</v>
      </c>
      <c r="AX61" s="104">
        <f>ROUND(BB61*L26,2)</f>
        <v>0</v>
      </c>
      <c r="AY61" s="104">
        <f>ROUND(BC61*L27,2)</f>
        <v>0</v>
      </c>
      <c r="AZ61" s="104">
        <f>ROUND(AZ62+AZ68+AZ71,2)</f>
        <v>0</v>
      </c>
      <c r="BA61" s="104">
        <f>ROUND(BA62+BA68+BA71,2)</f>
        <v>0</v>
      </c>
      <c r="BB61" s="104">
        <f>ROUND(BB62+BB68+BB71,2)</f>
        <v>0</v>
      </c>
      <c r="BC61" s="104">
        <f>ROUND(BC62+BC68+BC71,2)</f>
        <v>0</v>
      </c>
      <c r="BD61" s="106">
        <f>ROUND(BD62+BD68+BD71,2)</f>
        <v>0</v>
      </c>
      <c r="BS61" s="107" t="s">
        <v>75</v>
      </c>
      <c r="BT61" s="107" t="s">
        <v>84</v>
      </c>
      <c r="BU61" s="107" t="s">
        <v>77</v>
      </c>
      <c r="BV61" s="107" t="s">
        <v>78</v>
      </c>
      <c r="BW61" s="107" t="s">
        <v>114</v>
      </c>
      <c r="BX61" s="107" t="s">
        <v>7</v>
      </c>
      <c r="CL61" s="107" t="s">
        <v>21</v>
      </c>
      <c r="CM61" s="107" t="s">
        <v>86</v>
      </c>
    </row>
    <row r="62" spans="1:91" s="6" customFormat="1" ht="16.5" customHeight="1">
      <c r="B62" s="108"/>
      <c r="C62" s="109"/>
      <c r="D62" s="109"/>
      <c r="E62" s="363" t="s">
        <v>115</v>
      </c>
      <c r="F62" s="363"/>
      <c r="G62" s="363"/>
      <c r="H62" s="363"/>
      <c r="I62" s="363"/>
      <c r="J62" s="109"/>
      <c r="K62" s="363" t="s">
        <v>116</v>
      </c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2">
        <f>ROUND(SUM(AG63:AG67),2)</f>
        <v>0</v>
      </c>
      <c r="AH62" s="359"/>
      <c r="AI62" s="359"/>
      <c r="AJ62" s="359"/>
      <c r="AK62" s="359"/>
      <c r="AL62" s="359"/>
      <c r="AM62" s="359"/>
      <c r="AN62" s="358">
        <f t="shared" si="0"/>
        <v>0</v>
      </c>
      <c r="AO62" s="359"/>
      <c r="AP62" s="359"/>
      <c r="AQ62" s="110" t="s">
        <v>117</v>
      </c>
      <c r="AR62" s="111"/>
      <c r="AS62" s="112">
        <f>ROUND(SUM(AS63:AS67),2)</f>
        <v>0</v>
      </c>
      <c r="AT62" s="113">
        <f t="shared" si="1"/>
        <v>0</v>
      </c>
      <c r="AU62" s="114">
        <f>ROUND(SUM(AU63:AU67),5)</f>
        <v>0</v>
      </c>
      <c r="AV62" s="113">
        <f>ROUND(AZ62*L26,2)</f>
        <v>0</v>
      </c>
      <c r="AW62" s="113">
        <f>ROUND(BA62*L27,2)</f>
        <v>0</v>
      </c>
      <c r="AX62" s="113">
        <f>ROUND(BB62*L26,2)</f>
        <v>0</v>
      </c>
      <c r="AY62" s="113">
        <f>ROUND(BC62*L27,2)</f>
        <v>0</v>
      </c>
      <c r="AZ62" s="113">
        <f>ROUND(SUM(AZ63:AZ67),2)</f>
        <v>0</v>
      </c>
      <c r="BA62" s="113">
        <f>ROUND(SUM(BA63:BA67),2)</f>
        <v>0</v>
      </c>
      <c r="BB62" s="113">
        <f>ROUND(SUM(BB63:BB67),2)</f>
        <v>0</v>
      </c>
      <c r="BC62" s="113">
        <f>ROUND(SUM(BC63:BC67),2)</f>
        <v>0</v>
      </c>
      <c r="BD62" s="115">
        <f>ROUND(SUM(BD63:BD67),2)</f>
        <v>0</v>
      </c>
      <c r="BS62" s="116" t="s">
        <v>75</v>
      </c>
      <c r="BT62" s="116" t="s">
        <v>86</v>
      </c>
      <c r="BU62" s="116" t="s">
        <v>77</v>
      </c>
      <c r="BV62" s="116" t="s">
        <v>78</v>
      </c>
      <c r="BW62" s="116" t="s">
        <v>118</v>
      </c>
      <c r="BX62" s="116" t="s">
        <v>114</v>
      </c>
      <c r="CL62" s="116" t="s">
        <v>21</v>
      </c>
    </row>
    <row r="63" spans="1:91" s="6" customFormat="1" ht="16.5" customHeight="1">
      <c r="A63" s="97" t="s">
        <v>80</v>
      </c>
      <c r="B63" s="108"/>
      <c r="C63" s="109"/>
      <c r="D63" s="109"/>
      <c r="E63" s="109"/>
      <c r="F63" s="363" t="s">
        <v>119</v>
      </c>
      <c r="G63" s="363"/>
      <c r="H63" s="363"/>
      <c r="I63" s="363"/>
      <c r="J63" s="363"/>
      <c r="K63" s="109"/>
      <c r="L63" s="363" t="s">
        <v>120</v>
      </c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58">
        <f>'922-M-K - Zemní a montážn...'!J31</f>
        <v>0</v>
      </c>
      <c r="AH63" s="359"/>
      <c r="AI63" s="359"/>
      <c r="AJ63" s="359"/>
      <c r="AK63" s="359"/>
      <c r="AL63" s="359"/>
      <c r="AM63" s="359"/>
      <c r="AN63" s="358">
        <f t="shared" si="0"/>
        <v>0</v>
      </c>
      <c r="AO63" s="359"/>
      <c r="AP63" s="359"/>
      <c r="AQ63" s="110" t="s">
        <v>117</v>
      </c>
      <c r="AR63" s="111"/>
      <c r="AS63" s="112">
        <v>0</v>
      </c>
      <c r="AT63" s="113">
        <f t="shared" si="1"/>
        <v>0</v>
      </c>
      <c r="AU63" s="114">
        <f>'922-M-K - Zemní a montážn...'!P97</f>
        <v>0</v>
      </c>
      <c r="AV63" s="113">
        <f>'922-M-K - Zemní a montážn...'!J34</f>
        <v>0</v>
      </c>
      <c r="AW63" s="113">
        <f>'922-M-K - Zemní a montážn...'!J35</f>
        <v>0</v>
      </c>
      <c r="AX63" s="113">
        <f>'922-M-K - Zemní a montážn...'!J36</f>
        <v>0</v>
      </c>
      <c r="AY63" s="113">
        <f>'922-M-K - Zemní a montážn...'!J37</f>
        <v>0</v>
      </c>
      <c r="AZ63" s="113">
        <f>'922-M-K - Zemní a montážn...'!F34</f>
        <v>0</v>
      </c>
      <c r="BA63" s="113">
        <f>'922-M-K - Zemní a montážn...'!F35</f>
        <v>0</v>
      </c>
      <c r="BB63" s="113">
        <f>'922-M-K - Zemní a montážn...'!F36</f>
        <v>0</v>
      </c>
      <c r="BC63" s="113">
        <f>'922-M-K - Zemní a montážn...'!F37</f>
        <v>0</v>
      </c>
      <c r="BD63" s="115">
        <f>'922-M-K - Zemní a montážn...'!F38</f>
        <v>0</v>
      </c>
      <c r="BT63" s="116" t="s">
        <v>121</v>
      </c>
      <c r="BV63" s="116" t="s">
        <v>78</v>
      </c>
      <c r="BW63" s="116" t="s">
        <v>122</v>
      </c>
      <c r="BX63" s="116" t="s">
        <v>118</v>
      </c>
      <c r="CL63" s="116" t="s">
        <v>21</v>
      </c>
    </row>
    <row r="64" spans="1:91" s="6" customFormat="1" ht="16.5" customHeight="1">
      <c r="A64" s="97" t="s">
        <v>80</v>
      </c>
      <c r="B64" s="108"/>
      <c r="C64" s="109"/>
      <c r="D64" s="109"/>
      <c r="E64" s="109"/>
      <c r="F64" s="363" t="s">
        <v>123</v>
      </c>
      <c r="G64" s="363"/>
      <c r="H64" s="363"/>
      <c r="I64" s="363"/>
      <c r="J64" s="363"/>
      <c r="K64" s="109"/>
      <c r="L64" s="363" t="s">
        <v>120</v>
      </c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58">
        <f>'922-M-P - Zemní a montážn...'!J31</f>
        <v>0</v>
      </c>
      <c r="AH64" s="359"/>
      <c r="AI64" s="359"/>
      <c r="AJ64" s="359"/>
      <c r="AK64" s="359"/>
      <c r="AL64" s="359"/>
      <c r="AM64" s="359"/>
      <c r="AN64" s="358">
        <f t="shared" si="0"/>
        <v>0</v>
      </c>
      <c r="AO64" s="359"/>
      <c r="AP64" s="359"/>
      <c r="AQ64" s="110" t="s">
        <v>117</v>
      </c>
      <c r="AR64" s="111"/>
      <c r="AS64" s="112">
        <v>0</v>
      </c>
      <c r="AT64" s="113">
        <f t="shared" si="1"/>
        <v>0</v>
      </c>
      <c r="AU64" s="114">
        <f>'922-M-P - Zemní a montážn...'!P97</f>
        <v>0</v>
      </c>
      <c r="AV64" s="113">
        <f>'922-M-P - Zemní a montážn...'!J34</f>
        <v>0</v>
      </c>
      <c r="AW64" s="113">
        <f>'922-M-P - Zemní a montážn...'!J35</f>
        <v>0</v>
      </c>
      <c r="AX64" s="113">
        <f>'922-M-P - Zemní a montážn...'!J36</f>
        <v>0</v>
      </c>
      <c r="AY64" s="113">
        <f>'922-M-P - Zemní a montážn...'!J37</f>
        <v>0</v>
      </c>
      <c r="AZ64" s="113">
        <f>'922-M-P - Zemní a montážn...'!F34</f>
        <v>0</v>
      </c>
      <c r="BA64" s="113">
        <f>'922-M-P - Zemní a montážn...'!F35</f>
        <v>0</v>
      </c>
      <c r="BB64" s="113">
        <f>'922-M-P - Zemní a montážn...'!F36</f>
        <v>0</v>
      </c>
      <c r="BC64" s="113">
        <f>'922-M-P - Zemní a montážn...'!F37</f>
        <v>0</v>
      </c>
      <c r="BD64" s="115">
        <f>'922-M-P - Zemní a montážn...'!F38</f>
        <v>0</v>
      </c>
      <c r="BT64" s="116" t="s">
        <v>121</v>
      </c>
      <c r="BV64" s="116" t="s">
        <v>78</v>
      </c>
      <c r="BW64" s="116" t="s">
        <v>124</v>
      </c>
      <c r="BX64" s="116" t="s">
        <v>118</v>
      </c>
      <c r="CL64" s="116" t="s">
        <v>21</v>
      </c>
    </row>
    <row r="65" spans="1:91" s="6" customFormat="1" ht="16.5" customHeight="1">
      <c r="A65" s="97" t="s">
        <v>80</v>
      </c>
      <c r="B65" s="108"/>
      <c r="C65" s="109"/>
      <c r="D65" s="109"/>
      <c r="E65" s="109"/>
      <c r="F65" s="363" t="s">
        <v>125</v>
      </c>
      <c r="G65" s="363"/>
      <c r="H65" s="363"/>
      <c r="I65" s="363"/>
      <c r="J65" s="363"/>
      <c r="K65" s="109"/>
      <c r="L65" s="363" t="s">
        <v>126</v>
      </c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58">
        <f>'922-OST - Ostatní náklady'!J31</f>
        <v>0</v>
      </c>
      <c r="AH65" s="359"/>
      <c r="AI65" s="359"/>
      <c r="AJ65" s="359"/>
      <c r="AK65" s="359"/>
      <c r="AL65" s="359"/>
      <c r="AM65" s="359"/>
      <c r="AN65" s="358">
        <f t="shared" si="0"/>
        <v>0</v>
      </c>
      <c r="AO65" s="359"/>
      <c r="AP65" s="359"/>
      <c r="AQ65" s="110" t="s">
        <v>117</v>
      </c>
      <c r="AR65" s="111"/>
      <c r="AS65" s="112">
        <v>0</v>
      </c>
      <c r="AT65" s="113">
        <f t="shared" si="1"/>
        <v>0</v>
      </c>
      <c r="AU65" s="114">
        <f>'922-OST - Ostatní náklady'!P91</f>
        <v>0</v>
      </c>
      <c r="AV65" s="113">
        <f>'922-OST - Ostatní náklady'!J34</f>
        <v>0</v>
      </c>
      <c r="AW65" s="113">
        <f>'922-OST - Ostatní náklady'!J35</f>
        <v>0</v>
      </c>
      <c r="AX65" s="113">
        <f>'922-OST - Ostatní náklady'!J36</f>
        <v>0</v>
      </c>
      <c r="AY65" s="113">
        <f>'922-OST - Ostatní náklady'!J37</f>
        <v>0</v>
      </c>
      <c r="AZ65" s="113">
        <f>'922-OST - Ostatní náklady'!F34</f>
        <v>0</v>
      </c>
      <c r="BA65" s="113">
        <f>'922-OST - Ostatní náklady'!F35</f>
        <v>0</v>
      </c>
      <c r="BB65" s="113">
        <f>'922-OST - Ostatní náklady'!F36</f>
        <v>0</v>
      </c>
      <c r="BC65" s="113">
        <f>'922-OST - Ostatní náklady'!F37</f>
        <v>0</v>
      </c>
      <c r="BD65" s="115">
        <f>'922-OST - Ostatní náklady'!F38</f>
        <v>0</v>
      </c>
      <c r="BT65" s="116" t="s">
        <v>121</v>
      </c>
      <c r="BV65" s="116" t="s">
        <v>78</v>
      </c>
      <c r="BW65" s="116" t="s">
        <v>127</v>
      </c>
      <c r="BX65" s="116" t="s">
        <v>118</v>
      </c>
      <c r="CL65" s="116" t="s">
        <v>21</v>
      </c>
    </row>
    <row r="66" spans="1:91" s="6" customFormat="1" ht="16.5" customHeight="1">
      <c r="A66" s="97" t="s">
        <v>80</v>
      </c>
      <c r="B66" s="108"/>
      <c r="C66" s="109"/>
      <c r="D66" s="109"/>
      <c r="E66" s="109"/>
      <c r="F66" s="363" t="s">
        <v>128</v>
      </c>
      <c r="G66" s="363"/>
      <c r="H66" s="363"/>
      <c r="I66" s="363"/>
      <c r="J66" s="363"/>
      <c r="K66" s="109"/>
      <c r="L66" s="363" t="s">
        <v>129</v>
      </c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58">
        <f>'922-VN - Připojení do sít...'!J31</f>
        <v>0</v>
      </c>
      <c r="AH66" s="359"/>
      <c r="AI66" s="359"/>
      <c r="AJ66" s="359"/>
      <c r="AK66" s="359"/>
      <c r="AL66" s="359"/>
      <c r="AM66" s="359"/>
      <c r="AN66" s="358">
        <f t="shared" si="0"/>
        <v>0</v>
      </c>
      <c r="AO66" s="359"/>
      <c r="AP66" s="359"/>
      <c r="AQ66" s="110" t="s">
        <v>117</v>
      </c>
      <c r="AR66" s="111"/>
      <c r="AS66" s="112">
        <v>0</v>
      </c>
      <c r="AT66" s="113">
        <f t="shared" si="1"/>
        <v>0</v>
      </c>
      <c r="AU66" s="114">
        <f>'922-VN - Připojení do sít...'!P90</f>
        <v>0</v>
      </c>
      <c r="AV66" s="113">
        <f>'922-VN - Připojení do sít...'!J34</f>
        <v>0</v>
      </c>
      <c r="AW66" s="113">
        <f>'922-VN - Připojení do sít...'!J35</f>
        <v>0</v>
      </c>
      <c r="AX66" s="113">
        <f>'922-VN - Připojení do sít...'!J36</f>
        <v>0</v>
      </c>
      <c r="AY66" s="113">
        <f>'922-VN - Připojení do sít...'!J37</f>
        <v>0</v>
      </c>
      <c r="AZ66" s="113">
        <f>'922-VN - Připojení do sít...'!F34</f>
        <v>0</v>
      </c>
      <c r="BA66" s="113">
        <f>'922-VN - Připojení do sít...'!F35</f>
        <v>0</v>
      </c>
      <c r="BB66" s="113">
        <f>'922-VN - Připojení do sít...'!F36</f>
        <v>0</v>
      </c>
      <c r="BC66" s="113">
        <f>'922-VN - Připojení do sít...'!F37</f>
        <v>0</v>
      </c>
      <c r="BD66" s="115">
        <f>'922-VN - Připojení do sít...'!F38</f>
        <v>0</v>
      </c>
      <c r="BT66" s="116" t="s">
        <v>121</v>
      </c>
      <c r="BV66" s="116" t="s">
        <v>78</v>
      </c>
      <c r="BW66" s="116" t="s">
        <v>130</v>
      </c>
      <c r="BX66" s="116" t="s">
        <v>118</v>
      </c>
      <c r="CL66" s="116" t="s">
        <v>21</v>
      </c>
    </row>
    <row r="67" spans="1:91" s="6" customFormat="1" ht="16.5" customHeight="1">
      <c r="A67" s="97" t="s">
        <v>80</v>
      </c>
      <c r="B67" s="108"/>
      <c r="C67" s="109"/>
      <c r="D67" s="109"/>
      <c r="E67" s="109"/>
      <c r="F67" s="363" t="s">
        <v>131</v>
      </c>
      <c r="G67" s="363"/>
      <c r="H67" s="363"/>
      <c r="I67" s="363"/>
      <c r="J67" s="363"/>
      <c r="K67" s="109"/>
      <c r="L67" s="363" t="s">
        <v>132</v>
      </c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58">
        <f>'922-DEM - Demontážní práce'!J31</f>
        <v>0</v>
      </c>
      <c r="AH67" s="359"/>
      <c r="AI67" s="359"/>
      <c r="AJ67" s="359"/>
      <c r="AK67" s="359"/>
      <c r="AL67" s="359"/>
      <c r="AM67" s="359"/>
      <c r="AN67" s="358">
        <f t="shared" si="0"/>
        <v>0</v>
      </c>
      <c r="AO67" s="359"/>
      <c r="AP67" s="359"/>
      <c r="AQ67" s="110" t="s">
        <v>117</v>
      </c>
      <c r="AR67" s="111"/>
      <c r="AS67" s="112">
        <v>0</v>
      </c>
      <c r="AT67" s="113">
        <f t="shared" si="1"/>
        <v>0</v>
      </c>
      <c r="AU67" s="114">
        <f>'922-DEM - Demontážní práce'!P90</f>
        <v>0</v>
      </c>
      <c r="AV67" s="113">
        <f>'922-DEM - Demontážní práce'!J34</f>
        <v>0</v>
      </c>
      <c r="AW67" s="113">
        <f>'922-DEM - Demontážní práce'!J35</f>
        <v>0</v>
      </c>
      <c r="AX67" s="113">
        <f>'922-DEM - Demontážní práce'!J36</f>
        <v>0</v>
      </c>
      <c r="AY67" s="113">
        <f>'922-DEM - Demontážní práce'!J37</f>
        <v>0</v>
      </c>
      <c r="AZ67" s="113">
        <f>'922-DEM - Demontážní práce'!F34</f>
        <v>0</v>
      </c>
      <c r="BA67" s="113">
        <f>'922-DEM - Demontážní práce'!F35</f>
        <v>0</v>
      </c>
      <c r="BB67" s="113">
        <f>'922-DEM - Demontážní práce'!F36</f>
        <v>0</v>
      </c>
      <c r="BC67" s="113">
        <f>'922-DEM - Demontážní práce'!F37</f>
        <v>0</v>
      </c>
      <c r="BD67" s="115">
        <f>'922-DEM - Demontážní práce'!F38</f>
        <v>0</v>
      </c>
      <c r="BT67" s="116" t="s">
        <v>121</v>
      </c>
      <c r="BV67" s="116" t="s">
        <v>78</v>
      </c>
      <c r="BW67" s="116" t="s">
        <v>133</v>
      </c>
      <c r="BX67" s="116" t="s">
        <v>118</v>
      </c>
      <c r="CL67" s="116" t="s">
        <v>21</v>
      </c>
    </row>
    <row r="68" spans="1:91" s="6" customFormat="1" ht="16.5" customHeight="1">
      <c r="B68" s="108"/>
      <c r="C68" s="109"/>
      <c r="D68" s="109"/>
      <c r="E68" s="363" t="s">
        <v>134</v>
      </c>
      <c r="F68" s="363"/>
      <c r="G68" s="363"/>
      <c r="H68" s="363"/>
      <c r="I68" s="363"/>
      <c r="J68" s="109"/>
      <c r="K68" s="363" t="s">
        <v>135</v>
      </c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2">
        <f>ROUND(SUM(AG69:AG70),2)</f>
        <v>0</v>
      </c>
      <c r="AH68" s="359"/>
      <c r="AI68" s="359"/>
      <c r="AJ68" s="359"/>
      <c r="AK68" s="359"/>
      <c r="AL68" s="359"/>
      <c r="AM68" s="359"/>
      <c r="AN68" s="358">
        <f t="shared" si="0"/>
        <v>0</v>
      </c>
      <c r="AO68" s="359"/>
      <c r="AP68" s="359"/>
      <c r="AQ68" s="110" t="s">
        <v>117</v>
      </c>
      <c r="AR68" s="111"/>
      <c r="AS68" s="112">
        <f>ROUND(SUM(AS69:AS70),2)</f>
        <v>0</v>
      </c>
      <c r="AT68" s="113">
        <f t="shared" si="1"/>
        <v>0</v>
      </c>
      <c r="AU68" s="114">
        <f>ROUND(SUM(AU69:AU70),5)</f>
        <v>0</v>
      </c>
      <c r="AV68" s="113">
        <f>ROUND(AZ68*L26,2)</f>
        <v>0</v>
      </c>
      <c r="AW68" s="113">
        <f>ROUND(BA68*L27,2)</f>
        <v>0</v>
      </c>
      <c r="AX68" s="113">
        <f>ROUND(BB68*L26,2)</f>
        <v>0</v>
      </c>
      <c r="AY68" s="113">
        <f>ROUND(BC68*L27,2)</f>
        <v>0</v>
      </c>
      <c r="AZ68" s="113">
        <f>ROUND(SUM(AZ69:AZ70),2)</f>
        <v>0</v>
      </c>
      <c r="BA68" s="113">
        <f>ROUND(SUM(BA69:BA70),2)</f>
        <v>0</v>
      </c>
      <c r="BB68" s="113">
        <f>ROUND(SUM(BB69:BB70),2)</f>
        <v>0</v>
      </c>
      <c r="BC68" s="113">
        <f>ROUND(SUM(BC69:BC70),2)</f>
        <v>0</v>
      </c>
      <c r="BD68" s="115">
        <f>ROUND(SUM(BD69:BD70),2)</f>
        <v>0</v>
      </c>
      <c r="BS68" s="116" t="s">
        <v>75</v>
      </c>
      <c r="BT68" s="116" t="s">
        <v>86</v>
      </c>
      <c r="BU68" s="116" t="s">
        <v>77</v>
      </c>
      <c r="BV68" s="116" t="s">
        <v>78</v>
      </c>
      <c r="BW68" s="116" t="s">
        <v>136</v>
      </c>
      <c r="BX68" s="116" t="s">
        <v>114</v>
      </c>
      <c r="CL68" s="116" t="s">
        <v>21</v>
      </c>
    </row>
    <row r="69" spans="1:91" s="6" customFormat="1" ht="16.5" customHeight="1">
      <c r="A69" s="97" t="s">
        <v>80</v>
      </c>
      <c r="B69" s="108"/>
      <c r="C69" s="109"/>
      <c r="D69" s="109"/>
      <c r="E69" s="109"/>
      <c r="F69" s="363" t="s">
        <v>137</v>
      </c>
      <c r="G69" s="363"/>
      <c r="H69" s="363"/>
      <c r="I69" s="363"/>
      <c r="J69" s="363"/>
      <c r="K69" s="109"/>
      <c r="L69" s="363" t="s">
        <v>120</v>
      </c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58">
        <f>'932-M - Zemní a montážní ...'!J31</f>
        <v>0</v>
      </c>
      <c r="AH69" s="359"/>
      <c r="AI69" s="359"/>
      <c r="AJ69" s="359"/>
      <c r="AK69" s="359"/>
      <c r="AL69" s="359"/>
      <c r="AM69" s="359"/>
      <c r="AN69" s="358">
        <f t="shared" si="0"/>
        <v>0</v>
      </c>
      <c r="AO69" s="359"/>
      <c r="AP69" s="359"/>
      <c r="AQ69" s="110" t="s">
        <v>117</v>
      </c>
      <c r="AR69" s="111"/>
      <c r="AS69" s="112">
        <v>0</v>
      </c>
      <c r="AT69" s="113">
        <f t="shared" si="1"/>
        <v>0</v>
      </c>
      <c r="AU69" s="114">
        <f>'932-M - Zemní a montážní ...'!P93</f>
        <v>0</v>
      </c>
      <c r="AV69" s="113">
        <f>'932-M - Zemní a montážní ...'!J34</f>
        <v>0</v>
      </c>
      <c r="AW69" s="113">
        <f>'932-M - Zemní a montážní ...'!J35</f>
        <v>0</v>
      </c>
      <c r="AX69" s="113">
        <f>'932-M - Zemní a montážní ...'!J36</f>
        <v>0</v>
      </c>
      <c r="AY69" s="113">
        <f>'932-M - Zemní a montážní ...'!J37</f>
        <v>0</v>
      </c>
      <c r="AZ69" s="113">
        <f>'932-M - Zemní a montážní ...'!F34</f>
        <v>0</v>
      </c>
      <c r="BA69" s="113">
        <f>'932-M - Zemní a montážní ...'!F35</f>
        <v>0</v>
      </c>
      <c r="BB69" s="113">
        <f>'932-M - Zemní a montážní ...'!F36</f>
        <v>0</v>
      </c>
      <c r="BC69" s="113">
        <f>'932-M - Zemní a montážní ...'!F37</f>
        <v>0</v>
      </c>
      <c r="BD69" s="115">
        <f>'932-M - Zemní a montážní ...'!F38</f>
        <v>0</v>
      </c>
      <c r="BT69" s="116" t="s">
        <v>121</v>
      </c>
      <c r="BV69" s="116" t="s">
        <v>78</v>
      </c>
      <c r="BW69" s="116" t="s">
        <v>138</v>
      </c>
      <c r="BX69" s="116" t="s">
        <v>136</v>
      </c>
      <c r="CL69" s="116" t="s">
        <v>21</v>
      </c>
    </row>
    <row r="70" spans="1:91" s="6" customFormat="1" ht="16.5" customHeight="1">
      <c r="A70" s="97" t="s">
        <v>80</v>
      </c>
      <c r="B70" s="108"/>
      <c r="C70" s="109"/>
      <c r="D70" s="109"/>
      <c r="E70" s="109"/>
      <c r="F70" s="363" t="s">
        <v>139</v>
      </c>
      <c r="G70" s="363"/>
      <c r="H70" s="363"/>
      <c r="I70" s="363"/>
      <c r="J70" s="363"/>
      <c r="K70" s="109"/>
      <c r="L70" s="363" t="s">
        <v>126</v>
      </c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58">
        <f>'932-OST - Ostatní náklady'!J31</f>
        <v>0</v>
      </c>
      <c r="AH70" s="359"/>
      <c r="AI70" s="359"/>
      <c r="AJ70" s="359"/>
      <c r="AK70" s="359"/>
      <c r="AL70" s="359"/>
      <c r="AM70" s="359"/>
      <c r="AN70" s="358">
        <f t="shared" si="0"/>
        <v>0</v>
      </c>
      <c r="AO70" s="359"/>
      <c r="AP70" s="359"/>
      <c r="AQ70" s="110" t="s">
        <v>117</v>
      </c>
      <c r="AR70" s="111"/>
      <c r="AS70" s="112">
        <v>0</v>
      </c>
      <c r="AT70" s="113">
        <f t="shared" si="1"/>
        <v>0</v>
      </c>
      <c r="AU70" s="114">
        <f>'932-OST - Ostatní náklady'!P91</f>
        <v>0</v>
      </c>
      <c r="AV70" s="113">
        <f>'932-OST - Ostatní náklady'!J34</f>
        <v>0</v>
      </c>
      <c r="AW70" s="113">
        <f>'932-OST - Ostatní náklady'!J35</f>
        <v>0</v>
      </c>
      <c r="AX70" s="113">
        <f>'932-OST - Ostatní náklady'!J36</f>
        <v>0</v>
      </c>
      <c r="AY70" s="113">
        <f>'932-OST - Ostatní náklady'!J37</f>
        <v>0</v>
      </c>
      <c r="AZ70" s="113">
        <f>'932-OST - Ostatní náklady'!F34</f>
        <v>0</v>
      </c>
      <c r="BA70" s="113">
        <f>'932-OST - Ostatní náklady'!F35</f>
        <v>0</v>
      </c>
      <c r="BB70" s="113">
        <f>'932-OST - Ostatní náklady'!F36</f>
        <v>0</v>
      </c>
      <c r="BC70" s="113">
        <f>'932-OST - Ostatní náklady'!F37</f>
        <v>0</v>
      </c>
      <c r="BD70" s="115">
        <f>'932-OST - Ostatní náklady'!F38</f>
        <v>0</v>
      </c>
      <c r="BT70" s="116" t="s">
        <v>121</v>
      </c>
      <c r="BV70" s="116" t="s">
        <v>78</v>
      </c>
      <c r="BW70" s="116" t="s">
        <v>140</v>
      </c>
      <c r="BX70" s="116" t="s">
        <v>136</v>
      </c>
      <c r="CL70" s="116" t="s">
        <v>21</v>
      </c>
    </row>
    <row r="71" spans="1:91" s="6" customFormat="1" ht="16.5" customHeight="1">
      <c r="B71" s="108"/>
      <c r="C71" s="109"/>
      <c r="D71" s="109"/>
      <c r="E71" s="363" t="s">
        <v>141</v>
      </c>
      <c r="F71" s="363"/>
      <c r="G71" s="363"/>
      <c r="H71" s="363"/>
      <c r="I71" s="363"/>
      <c r="J71" s="109"/>
      <c r="K71" s="363" t="s">
        <v>142</v>
      </c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2">
        <f>ROUND(SUM(AG72:AG75),2)</f>
        <v>0</v>
      </c>
      <c r="AH71" s="359"/>
      <c r="AI71" s="359"/>
      <c r="AJ71" s="359"/>
      <c r="AK71" s="359"/>
      <c r="AL71" s="359"/>
      <c r="AM71" s="359"/>
      <c r="AN71" s="358">
        <f t="shared" si="0"/>
        <v>0</v>
      </c>
      <c r="AO71" s="359"/>
      <c r="AP71" s="359"/>
      <c r="AQ71" s="110" t="s">
        <v>117</v>
      </c>
      <c r="AR71" s="111"/>
      <c r="AS71" s="112">
        <f>ROUND(SUM(AS72:AS75),2)</f>
        <v>0</v>
      </c>
      <c r="AT71" s="113">
        <f t="shared" si="1"/>
        <v>0</v>
      </c>
      <c r="AU71" s="114">
        <f>ROUND(SUM(AU72:AU75),5)</f>
        <v>0</v>
      </c>
      <c r="AV71" s="113">
        <f>ROUND(AZ71*L26,2)</f>
        <v>0</v>
      </c>
      <c r="AW71" s="113">
        <f>ROUND(BA71*L27,2)</f>
        <v>0</v>
      </c>
      <c r="AX71" s="113">
        <f>ROUND(BB71*L26,2)</f>
        <v>0</v>
      </c>
      <c r="AY71" s="113">
        <f>ROUND(BC71*L27,2)</f>
        <v>0</v>
      </c>
      <c r="AZ71" s="113">
        <f>ROUND(SUM(AZ72:AZ75),2)</f>
        <v>0</v>
      </c>
      <c r="BA71" s="113">
        <f>ROUND(SUM(BA72:BA75),2)</f>
        <v>0</v>
      </c>
      <c r="BB71" s="113">
        <f>ROUND(SUM(BB72:BB75),2)</f>
        <v>0</v>
      </c>
      <c r="BC71" s="113">
        <f>ROUND(SUM(BC72:BC75),2)</f>
        <v>0</v>
      </c>
      <c r="BD71" s="115">
        <f>ROUND(SUM(BD72:BD75),2)</f>
        <v>0</v>
      </c>
      <c r="BS71" s="116" t="s">
        <v>75</v>
      </c>
      <c r="BT71" s="116" t="s">
        <v>86</v>
      </c>
      <c r="BU71" s="116" t="s">
        <v>77</v>
      </c>
      <c r="BV71" s="116" t="s">
        <v>78</v>
      </c>
      <c r="BW71" s="116" t="s">
        <v>143</v>
      </c>
      <c r="BX71" s="116" t="s">
        <v>114</v>
      </c>
      <c r="CL71" s="116" t="s">
        <v>21</v>
      </c>
    </row>
    <row r="72" spans="1:91" s="6" customFormat="1" ht="16.5" customHeight="1">
      <c r="A72" s="97" t="s">
        <v>80</v>
      </c>
      <c r="B72" s="108"/>
      <c r="C72" s="109"/>
      <c r="D72" s="109"/>
      <c r="E72" s="109"/>
      <c r="F72" s="363" t="s">
        <v>144</v>
      </c>
      <c r="G72" s="363"/>
      <c r="H72" s="363"/>
      <c r="I72" s="363"/>
      <c r="J72" s="363"/>
      <c r="K72" s="109"/>
      <c r="L72" s="363" t="s">
        <v>120</v>
      </c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58">
        <f>'961-M-K - Zemní a montážn...'!J31</f>
        <v>0</v>
      </c>
      <c r="AH72" s="359"/>
      <c r="AI72" s="359"/>
      <c r="AJ72" s="359"/>
      <c r="AK72" s="359"/>
      <c r="AL72" s="359"/>
      <c r="AM72" s="359"/>
      <c r="AN72" s="358">
        <f t="shared" si="0"/>
        <v>0</v>
      </c>
      <c r="AO72" s="359"/>
      <c r="AP72" s="359"/>
      <c r="AQ72" s="110" t="s">
        <v>117</v>
      </c>
      <c r="AR72" s="111"/>
      <c r="AS72" s="112">
        <v>0</v>
      </c>
      <c r="AT72" s="113">
        <f t="shared" si="1"/>
        <v>0</v>
      </c>
      <c r="AU72" s="114">
        <f>'961-M-K - Zemní a montážn...'!P93</f>
        <v>0</v>
      </c>
      <c r="AV72" s="113">
        <f>'961-M-K - Zemní a montážn...'!J34</f>
        <v>0</v>
      </c>
      <c r="AW72" s="113">
        <f>'961-M-K - Zemní a montážn...'!J35</f>
        <v>0</v>
      </c>
      <c r="AX72" s="113">
        <f>'961-M-K - Zemní a montážn...'!J36</f>
        <v>0</v>
      </c>
      <c r="AY72" s="113">
        <f>'961-M-K - Zemní a montážn...'!J37</f>
        <v>0</v>
      </c>
      <c r="AZ72" s="113">
        <f>'961-M-K - Zemní a montážn...'!F34</f>
        <v>0</v>
      </c>
      <c r="BA72" s="113">
        <f>'961-M-K - Zemní a montážn...'!F35</f>
        <v>0</v>
      </c>
      <c r="BB72" s="113">
        <f>'961-M-K - Zemní a montážn...'!F36</f>
        <v>0</v>
      </c>
      <c r="BC72" s="113">
        <f>'961-M-K - Zemní a montážn...'!F37</f>
        <v>0</v>
      </c>
      <c r="BD72" s="115">
        <f>'961-M-K - Zemní a montážn...'!F38</f>
        <v>0</v>
      </c>
      <c r="BT72" s="116" t="s">
        <v>121</v>
      </c>
      <c r="BV72" s="116" t="s">
        <v>78</v>
      </c>
      <c r="BW72" s="116" t="s">
        <v>145</v>
      </c>
      <c r="BX72" s="116" t="s">
        <v>143</v>
      </c>
      <c r="CL72" s="116" t="s">
        <v>21</v>
      </c>
    </row>
    <row r="73" spans="1:91" s="6" customFormat="1" ht="28.5" customHeight="1">
      <c r="A73" s="97" t="s">
        <v>80</v>
      </c>
      <c r="B73" s="108"/>
      <c r="C73" s="109"/>
      <c r="D73" s="109"/>
      <c r="E73" s="109"/>
      <c r="F73" s="363" t="s">
        <v>146</v>
      </c>
      <c r="G73" s="363"/>
      <c r="H73" s="363"/>
      <c r="I73" s="363"/>
      <c r="J73" s="363"/>
      <c r="K73" s="109"/>
      <c r="L73" s="363" t="s">
        <v>120</v>
      </c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58">
        <f>'961-M- P - Zemní a montáž...'!J31</f>
        <v>0</v>
      </c>
      <c r="AH73" s="359"/>
      <c r="AI73" s="359"/>
      <c r="AJ73" s="359"/>
      <c r="AK73" s="359"/>
      <c r="AL73" s="359"/>
      <c r="AM73" s="359"/>
      <c r="AN73" s="358">
        <f t="shared" si="0"/>
        <v>0</v>
      </c>
      <c r="AO73" s="359"/>
      <c r="AP73" s="359"/>
      <c r="AQ73" s="110" t="s">
        <v>117</v>
      </c>
      <c r="AR73" s="111"/>
      <c r="AS73" s="112">
        <v>0</v>
      </c>
      <c r="AT73" s="113">
        <f t="shared" si="1"/>
        <v>0</v>
      </c>
      <c r="AU73" s="114">
        <f>'961-M- P - Zemní a montáž...'!P93</f>
        <v>0</v>
      </c>
      <c r="AV73" s="113">
        <f>'961-M- P - Zemní a montáž...'!J34</f>
        <v>0</v>
      </c>
      <c r="AW73" s="113">
        <f>'961-M- P - Zemní a montáž...'!J35</f>
        <v>0</v>
      </c>
      <c r="AX73" s="113">
        <f>'961-M- P - Zemní a montáž...'!J36</f>
        <v>0</v>
      </c>
      <c r="AY73" s="113">
        <f>'961-M- P - Zemní a montáž...'!J37</f>
        <v>0</v>
      </c>
      <c r="AZ73" s="113">
        <f>'961-M- P - Zemní a montáž...'!F34</f>
        <v>0</v>
      </c>
      <c r="BA73" s="113">
        <f>'961-M- P - Zemní a montáž...'!F35</f>
        <v>0</v>
      </c>
      <c r="BB73" s="113">
        <f>'961-M- P - Zemní a montáž...'!F36</f>
        <v>0</v>
      </c>
      <c r="BC73" s="113">
        <f>'961-M- P - Zemní a montáž...'!F37</f>
        <v>0</v>
      </c>
      <c r="BD73" s="115">
        <f>'961-M- P - Zemní a montáž...'!F38</f>
        <v>0</v>
      </c>
      <c r="BT73" s="116" t="s">
        <v>121</v>
      </c>
      <c r="BV73" s="116" t="s">
        <v>78</v>
      </c>
      <c r="BW73" s="116" t="s">
        <v>147</v>
      </c>
      <c r="BX73" s="116" t="s">
        <v>143</v>
      </c>
      <c r="CL73" s="116" t="s">
        <v>21</v>
      </c>
    </row>
    <row r="74" spans="1:91" s="6" customFormat="1" ht="16.5" customHeight="1">
      <c r="A74" s="97" t="s">
        <v>80</v>
      </c>
      <c r="B74" s="108"/>
      <c r="C74" s="109"/>
      <c r="D74" s="109"/>
      <c r="E74" s="109"/>
      <c r="F74" s="363" t="s">
        <v>148</v>
      </c>
      <c r="G74" s="363"/>
      <c r="H74" s="363"/>
      <c r="I74" s="363"/>
      <c r="J74" s="363"/>
      <c r="K74" s="109"/>
      <c r="L74" s="363" t="s">
        <v>126</v>
      </c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58">
        <f>'961-OST - Ostatní náklady'!J31</f>
        <v>0</v>
      </c>
      <c r="AH74" s="359"/>
      <c r="AI74" s="359"/>
      <c r="AJ74" s="359"/>
      <c r="AK74" s="359"/>
      <c r="AL74" s="359"/>
      <c r="AM74" s="359"/>
      <c r="AN74" s="358">
        <f t="shared" si="0"/>
        <v>0</v>
      </c>
      <c r="AO74" s="359"/>
      <c r="AP74" s="359"/>
      <c r="AQ74" s="110" t="s">
        <v>117</v>
      </c>
      <c r="AR74" s="111"/>
      <c r="AS74" s="112">
        <v>0</v>
      </c>
      <c r="AT74" s="113">
        <f t="shared" si="1"/>
        <v>0</v>
      </c>
      <c r="AU74" s="114">
        <f>'961-OST - Ostatní náklady'!P91</f>
        <v>0</v>
      </c>
      <c r="AV74" s="113">
        <f>'961-OST - Ostatní náklady'!J34</f>
        <v>0</v>
      </c>
      <c r="AW74" s="113">
        <f>'961-OST - Ostatní náklady'!J35</f>
        <v>0</v>
      </c>
      <c r="AX74" s="113">
        <f>'961-OST - Ostatní náklady'!J36</f>
        <v>0</v>
      </c>
      <c r="AY74" s="113">
        <f>'961-OST - Ostatní náklady'!J37</f>
        <v>0</v>
      </c>
      <c r="AZ74" s="113">
        <f>'961-OST - Ostatní náklady'!F34</f>
        <v>0</v>
      </c>
      <c r="BA74" s="113">
        <f>'961-OST - Ostatní náklady'!F35</f>
        <v>0</v>
      </c>
      <c r="BB74" s="113">
        <f>'961-OST - Ostatní náklady'!F36</f>
        <v>0</v>
      </c>
      <c r="BC74" s="113">
        <f>'961-OST - Ostatní náklady'!F37</f>
        <v>0</v>
      </c>
      <c r="BD74" s="115">
        <f>'961-OST - Ostatní náklady'!F38</f>
        <v>0</v>
      </c>
      <c r="BT74" s="116" t="s">
        <v>121</v>
      </c>
      <c r="BV74" s="116" t="s">
        <v>78</v>
      </c>
      <c r="BW74" s="116" t="s">
        <v>149</v>
      </c>
      <c r="BX74" s="116" t="s">
        <v>143</v>
      </c>
      <c r="CL74" s="116" t="s">
        <v>21</v>
      </c>
    </row>
    <row r="75" spans="1:91" s="6" customFormat="1" ht="16.5" customHeight="1">
      <c r="A75" s="97" t="s">
        <v>80</v>
      </c>
      <c r="B75" s="108"/>
      <c r="C75" s="109"/>
      <c r="D75" s="109"/>
      <c r="E75" s="109"/>
      <c r="F75" s="363" t="s">
        <v>150</v>
      </c>
      <c r="G75" s="363"/>
      <c r="H75" s="363"/>
      <c r="I75" s="363"/>
      <c r="J75" s="363"/>
      <c r="K75" s="109"/>
      <c r="L75" s="363" t="s">
        <v>132</v>
      </c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G75" s="358">
        <f>'961-DEM - Demontážní práce'!J31</f>
        <v>0</v>
      </c>
      <c r="AH75" s="359"/>
      <c r="AI75" s="359"/>
      <c r="AJ75" s="359"/>
      <c r="AK75" s="359"/>
      <c r="AL75" s="359"/>
      <c r="AM75" s="359"/>
      <c r="AN75" s="358">
        <f t="shared" si="0"/>
        <v>0</v>
      </c>
      <c r="AO75" s="359"/>
      <c r="AP75" s="359"/>
      <c r="AQ75" s="110" t="s">
        <v>117</v>
      </c>
      <c r="AR75" s="111"/>
      <c r="AS75" s="112">
        <v>0</v>
      </c>
      <c r="AT75" s="113">
        <f t="shared" si="1"/>
        <v>0</v>
      </c>
      <c r="AU75" s="114">
        <f>'961-DEM - Demontážní práce'!P91</f>
        <v>0</v>
      </c>
      <c r="AV75" s="113">
        <f>'961-DEM - Demontážní práce'!J34</f>
        <v>0</v>
      </c>
      <c r="AW75" s="113">
        <f>'961-DEM - Demontážní práce'!J35</f>
        <v>0</v>
      </c>
      <c r="AX75" s="113">
        <f>'961-DEM - Demontážní práce'!J36</f>
        <v>0</v>
      </c>
      <c r="AY75" s="113">
        <f>'961-DEM - Demontážní práce'!J37</f>
        <v>0</v>
      </c>
      <c r="AZ75" s="113">
        <f>'961-DEM - Demontážní práce'!F34</f>
        <v>0</v>
      </c>
      <c r="BA75" s="113">
        <f>'961-DEM - Demontážní práce'!F35</f>
        <v>0</v>
      </c>
      <c r="BB75" s="113">
        <f>'961-DEM - Demontážní práce'!F36</f>
        <v>0</v>
      </c>
      <c r="BC75" s="113">
        <f>'961-DEM - Demontážní práce'!F37</f>
        <v>0</v>
      </c>
      <c r="BD75" s="115">
        <f>'961-DEM - Demontážní práce'!F38</f>
        <v>0</v>
      </c>
      <c r="BT75" s="116" t="s">
        <v>121</v>
      </c>
      <c r="BV75" s="116" t="s">
        <v>78</v>
      </c>
      <c r="BW75" s="116" t="s">
        <v>151</v>
      </c>
      <c r="BX75" s="116" t="s">
        <v>143</v>
      </c>
      <c r="CL75" s="116" t="s">
        <v>21</v>
      </c>
    </row>
    <row r="76" spans="1:91" s="5" customFormat="1" ht="16.5" customHeight="1">
      <c r="A76" s="97" t="s">
        <v>80</v>
      </c>
      <c r="B76" s="98"/>
      <c r="C76" s="99"/>
      <c r="D76" s="357" t="s">
        <v>152</v>
      </c>
      <c r="E76" s="357"/>
      <c r="F76" s="357"/>
      <c r="G76" s="357"/>
      <c r="H76" s="357"/>
      <c r="I76" s="100"/>
      <c r="J76" s="357" t="s">
        <v>153</v>
      </c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60">
        <f>'SO 403 - Přeložka kabelu ...'!J27</f>
        <v>0</v>
      </c>
      <c r="AH76" s="361"/>
      <c r="AI76" s="361"/>
      <c r="AJ76" s="361"/>
      <c r="AK76" s="361"/>
      <c r="AL76" s="361"/>
      <c r="AM76" s="361"/>
      <c r="AN76" s="360">
        <f t="shared" si="0"/>
        <v>0</v>
      </c>
      <c r="AO76" s="361"/>
      <c r="AP76" s="361"/>
      <c r="AQ76" s="101" t="s">
        <v>89</v>
      </c>
      <c r="AR76" s="102"/>
      <c r="AS76" s="103">
        <v>0</v>
      </c>
      <c r="AT76" s="104">
        <f t="shared" si="1"/>
        <v>0</v>
      </c>
      <c r="AU76" s="105">
        <f>'SO 403 - Přeložka kabelu ...'!P82</f>
        <v>0</v>
      </c>
      <c r="AV76" s="104">
        <f>'SO 403 - Přeložka kabelu ...'!J30</f>
        <v>0</v>
      </c>
      <c r="AW76" s="104">
        <f>'SO 403 - Přeložka kabelu ...'!J31</f>
        <v>0</v>
      </c>
      <c r="AX76" s="104">
        <f>'SO 403 - Přeložka kabelu ...'!J32</f>
        <v>0</v>
      </c>
      <c r="AY76" s="104">
        <f>'SO 403 - Přeložka kabelu ...'!J33</f>
        <v>0</v>
      </c>
      <c r="AZ76" s="104">
        <f>'SO 403 - Přeložka kabelu ...'!F30</f>
        <v>0</v>
      </c>
      <c r="BA76" s="104">
        <f>'SO 403 - Přeložka kabelu ...'!F31</f>
        <v>0</v>
      </c>
      <c r="BB76" s="104">
        <f>'SO 403 - Přeložka kabelu ...'!F32</f>
        <v>0</v>
      </c>
      <c r="BC76" s="104">
        <f>'SO 403 - Přeložka kabelu ...'!F33</f>
        <v>0</v>
      </c>
      <c r="BD76" s="106">
        <f>'SO 403 - Přeložka kabelu ...'!F34</f>
        <v>0</v>
      </c>
      <c r="BT76" s="107" t="s">
        <v>84</v>
      </c>
      <c r="BV76" s="107" t="s">
        <v>78</v>
      </c>
      <c r="BW76" s="107" t="s">
        <v>154</v>
      </c>
      <c r="BX76" s="107" t="s">
        <v>7</v>
      </c>
      <c r="CL76" s="107" t="s">
        <v>21</v>
      </c>
      <c r="CM76" s="107" t="s">
        <v>86</v>
      </c>
    </row>
    <row r="77" spans="1:91" s="5" customFormat="1" ht="16.5" customHeight="1">
      <c r="A77" s="97" t="s">
        <v>80</v>
      </c>
      <c r="B77" s="98"/>
      <c r="C77" s="99"/>
      <c r="D77" s="357" t="s">
        <v>155</v>
      </c>
      <c r="E77" s="357"/>
      <c r="F77" s="357"/>
      <c r="G77" s="357"/>
      <c r="H77" s="357"/>
      <c r="I77" s="100"/>
      <c r="J77" s="357" t="s">
        <v>156</v>
      </c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60">
        <f>'SO 404 - Přeložka VO'!J27</f>
        <v>0</v>
      </c>
      <c r="AH77" s="361"/>
      <c r="AI77" s="361"/>
      <c r="AJ77" s="361"/>
      <c r="AK77" s="361"/>
      <c r="AL77" s="361"/>
      <c r="AM77" s="361"/>
      <c r="AN77" s="360">
        <f t="shared" si="0"/>
        <v>0</v>
      </c>
      <c r="AO77" s="361"/>
      <c r="AP77" s="361"/>
      <c r="AQ77" s="101" t="s">
        <v>89</v>
      </c>
      <c r="AR77" s="102"/>
      <c r="AS77" s="103">
        <v>0</v>
      </c>
      <c r="AT77" s="104">
        <f t="shared" si="1"/>
        <v>0</v>
      </c>
      <c r="AU77" s="105">
        <f>'SO 404 - Přeložka VO'!P86</f>
        <v>0</v>
      </c>
      <c r="AV77" s="104">
        <f>'SO 404 - Přeložka VO'!J30</f>
        <v>0</v>
      </c>
      <c r="AW77" s="104">
        <f>'SO 404 - Přeložka VO'!J31</f>
        <v>0</v>
      </c>
      <c r="AX77" s="104">
        <f>'SO 404 - Přeložka VO'!J32</f>
        <v>0</v>
      </c>
      <c r="AY77" s="104">
        <f>'SO 404 - Přeložka VO'!J33</f>
        <v>0</v>
      </c>
      <c r="AZ77" s="104">
        <f>'SO 404 - Přeložka VO'!F30</f>
        <v>0</v>
      </c>
      <c r="BA77" s="104">
        <f>'SO 404 - Přeložka VO'!F31</f>
        <v>0</v>
      </c>
      <c r="BB77" s="104">
        <f>'SO 404 - Přeložka VO'!F32</f>
        <v>0</v>
      </c>
      <c r="BC77" s="104">
        <f>'SO 404 - Přeložka VO'!F33</f>
        <v>0</v>
      </c>
      <c r="BD77" s="106">
        <f>'SO 404 - Přeložka VO'!F34</f>
        <v>0</v>
      </c>
      <c r="BT77" s="107" t="s">
        <v>84</v>
      </c>
      <c r="BV77" s="107" t="s">
        <v>78</v>
      </c>
      <c r="BW77" s="107" t="s">
        <v>157</v>
      </c>
      <c r="BX77" s="107" t="s">
        <v>7</v>
      </c>
      <c r="CL77" s="107" t="s">
        <v>21</v>
      </c>
      <c r="CM77" s="107" t="s">
        <v>86</v>
      </c>
    </row>
    <row r="78" spans="1:91" s="5" customFormat="1" ht="16.5" customHeight="1">
      <c r="A78" s="97" t="s">
        <v>80</v>
      </c>
      <c r="B78" s="98"/>
      <c r="C78" s="99"/>
      <c r="D78" s="357" t="s">
        <v>158</v>
      </c>
      <c r="E78" s="357"/>
      <c r="F78" s="357"/>
      <c r="G78" s="357"/>
      <c r="H78" s="357"/>
      <c r="I78" s="100"/>
      <c r="J78" s="357" t="s">
        <v>159</v>
      </c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60">
        <f>'SO 406 - Ochránění metali...'!J27</f>
        <v>0</v>
      </c>
      <c r="AH78" s="361"/>
      <c r="AI78" s="361"/>
      <c r="AJ78" s="361"/>
      <c r="AK78" s="361"/>
      <c r="AL78" s="361"/>
      <c r="AM78" s="361"/>
      <c r="AN78" s="360">
        <f t="shared" si="0"/>
        <v>0</v>
      </c>
      <c r="AO78" s="361"/>
      <c r="AP78" s="361"/>
      <c r="AQ78" s="101" t="s">
        <v>89</v>
      </c>
      <c r="AR78" s="102"/>
      <c r="AS78" s="103">
        <v>0</v>
      </c>
      <c r="AT78" s="104">
        <f t="shared" si="1"/>
        <v>0</v>
      </c>
      <c r="AU78" s="105">
        <f>'SO 406 - Ochránění metali...'!P80</f>
        <v>0</v>
      </c>
      <c r="AV78" s="104">
        <f>'SO 406 - Ochránění metali...'!J30</f>
        <v>0</v>
      </c>
      <c r="AW78" s="104">
        <f>'SO 406 - Ochránění metali...'!J31</f>
        <v>0</v>
      </c>
      <c r="AX78" s="104">
        <f>'SO 406 - Ochránění metali...'!J32</f>
        <v>0</v>
      </c>
      <c r="AY78" s="104">
        <f>'SO 406 - Ochránění metali...'!J33</f>
        <v>0</v>
      </c>
      <c r="AZ78" s="104">
        <f>'SO 406 - Ochránění metali...'!F30</f>
        <v>0</v>
      </c>
      <c r="BA78" s="104">
        <f>'SO 406 - Ochránění metali...'!F31</f>
        <v>0</v>
      </c>
      <c r="BB78" s="104">
        <f>'SO 406 - Ochránění metali...'!F32</f>
        <v>0</v>
      </c>
      <c r="BC78" s="104">
        <f>'SO 406 - Ochránění metali...'!F33</f>
        <v>0</v>
      </c>
      <c r="BD78" s="106">
        <f>'SO 406 - Ochránění metali...'!F34</f>
        <v>0</v>
      </c>
      <c r="BT78" s="107" t="s">
        <v>84</v>
      </c>
      <c r="BV78" s="107" t="s">
        <v>78</v>
      </c>
      <c r="BW78" s="107" t="s">
        <v>160</v>
      </c>
      <c r="BX78" s="107" t="s">
        <v>7</v>
      </c>
      <c r="CL78" s="107" t="s">
        <v>21</v>
      </c>
      <c r="CM78" s="107" t="s">
        <v>86</v>
      </c>
    </row>
    <row r="79" spans="1:91" s="5" customFormat="1" ht="16.5" customHeight="1">
      <c r="A79" s="97" t="s">
        <v>80</v>
      </c>
      <c r="B79" s="98"/>
      <c r="C79" s="99"/>
      <c r="D79" s="357" t="s">
        <v>161</v>
      </c>
      <c r="E79" s="357"/>
      <c r="F79" s="357"/>
      <c r="G79" s="357"/>
      <c r="H79" s="357"/>
      <c r="I79" s="100"/>
      <c r="J79" s="357" t="s">
        <v>162</v>
      </c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60">
        <f>'SO 502 - Úprava šachty te...'!J27</f>
        <v>0</v>
      </c>
      <c r="AH79" s="361"/>
      <c r="AI79" s="361"/>
      <c r="AJ79" s="361"/>
      <c r="AK79" s="361"/>
      <c r="AL79" s="361"/>
      <c r="AM79" s="361"/>
      <c r="AN79" s="360">
        <f t="shared" si="0"/>
        <v>0</v>
      </c>
      <c r="AO79" s="361"/>
      <c r="AP79" s="361"/>
      <c r="AQ79" s="101" t="s">
        <v>89</v>
      </c>
      <c r="AR79" s="102"/>
      <c r="AS79" s="103">
        <v>0</v>
      </c>
      <c r="AT79" s="104">
        <f t="shared" si="1"/>
        <v>0</v>
      </c>
      <c r="AU79" s="105">
        <f>'SO 502 - Úprava šachty te...'!P84</f>
        <v>0</v>
      </c>
      <c r="AV79" s="104">
        <f>'SO 502 - Úprava šachty te...'!J30</f>
        <v>0</v>
      </c>
      <c r="AW79" s="104">
        <f>'SO 502 - Úprava šachty te...'!J31</f>
        <v>0</v>
      </c>
      <c r="AX79" s="104">
        <f>'SO 502 - Úprava šachty te...'!J32</f>
        <v>0</v>
      </c>
      <c r="AY79" s="104">
        <f>'SO 502 - Úprava šachty te...'!J33</f>
        <v>0</v>
      </c>
      <c r="AZ79" s="104">
        <f>'SO 502 - Úprava šachty te...'!F30</f>
        <v>0</v>
      </c>
      <c r="BA79" s="104">
        <f>'SO 502 - Úprava šachty te...'!F31</f>
        <v>0</v>
      </c>
      <c r="BB79" s="104">
        <f>'SO 502 - Úprava šachty te...'!F32</f>
        <v>0</v>
      </c>
      <c r="BC79" s="104">
        <f>'SO 502 - Úprava šachty te...'!F33</f>
        <v>0</v>
      </c>
      <c r="BD79" s="106">
        <f>'SO 502 - Úprava šachty te...'!F34</f>
        <v>0</v>
      </c>
      <c r="BT79" s="107" t="s">
        <v>84</v>
      </c>
      <c r="BV79" s="107" t="s">
        <v>78</v>
      </c>
      <c r="BW79" s="107" t="s">
        <v>163</v>
      </c>
      <c r="BX79" s="107" t="s">
        <v>7</v>
      </c>
      <c r="CL79" s="107" t="s">
        <v>21</v>
      </c>
      <c r="CM79" s="107" t="s">
        <v>86</v>
      </c>
    </row>
    <row r="80" spans="1:91" s="5" customFormat="1" ht="16.5" customHeight="1">
      <c r="A80" s="97" t="s">
        <v>80</v>
      </c>
      <c r="B80" s="98"/>
      <c r="C80" s="99"/>
      <c r="D80" s="357" t="s">
        <v>164</v>
      </c>
      <c r="E80" s="357"/>
      <c r="F80" s="357"/>
      <c r="G80" s="357"/>
      <c r="H80" s="357"/>
      <c r="I80" s="100"/>
      <c r="J80" s="357" t="s">
        <v>165</v>
      </c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60">
        <f>'SO 801 - Vegetační úpravy'!J27</f>
        <v>0</v>
      </c>
      <c r="AH80" s="361"/>
      <c r="AI80" s="361"/>
      <c r="AJ80" s="361"/>
      <c r="AK80" s="361"/>
      <c r="AL80" s="361"/>
      <c r="AM80" s="361"/>
      <c r="AN80" s="360">
        <f t="shared" si="0"/>
        <v>0</v>
      </c>
      <c r="AO80" s="361"/>
      <c r="AP80" s="361"/>
      <c r="AQ80" s="101" t="s">
        <v>89</v>
      </c>
      <c r="AR80" s="102"/>
      <c r="AS80" s="117">
        <v>0</v>
      </c>
      <c r="AT80" s="118">
        <f t="shared" si="1"/>
        <v>0</v>
      </c>
      <c r="AU80" s="119">
        <f>'SO 801 - Vegetační úpravy'!P79</f>
        <v>0</v>
      </c>
      <c r="AV80" s="118">
        <f>'SO 801 - Vegetační úpravy'!J30</f>
        <v>0</v>
      </c>
      <c r="AW80" s="118">
        <f>'SO 801 - Vegetační úpravy'!J31</f>
        <v>0</v>
      </c>
      <c r="AX80" s="118">
        <f>'SO 801 - Vegetační úpravy'!J32</f>
        <v>0</v>
      </c>
      <c r="AY80" s="118">
        <f>'SO 801 - Vegetační úpravy'!J33</f>
        <v>0</v>
      </c>
      <c r="AZ80" s="118">
        <f>'SO 801 - Vegetační úpravy'!F30</f>
        <v>0</v>
      </c>
      <c r="BA80" s="118">
        <f>'SO 801 - Vegetační úpravy'!F31</f>
        <v>0</v>
      </c>
      <c r="BB80" s="118">
        <f>'SO 801 - Vegetační úpravy'!F32</f>
        <v>0</v>
      </c>
      <c r="BC80" s="118">
        <f>'SO 801 - Vegetační úpravy'!F33</f>
        <v>0</v>
      </c>
      <c r="BD80" s="120">
        <f>'SO 801 - Vegetační úpravy'!F34</f>
        <v>0</v>
      </c>
      <c r="BT80" s="107" t="s">
        <v>84</v>
      </c>
      <c r="BV80" s="107" t="s">
        <v>78</v>
      </c>
      <c r="BW80" s="107" t="s">
        <v>166</v>
      </c>
      <c r="BX80" s="107" t="s">
        <v>7</v>
      </c>
      <c r="CL80" s="107" t="s">
        <v>21</v>
      </c>
      <c r="CM80" s="107" t="s">
        <v>86</v>
      </c>
    </row>
    <row r="81" spans="2:44" s="1" customFormat="1" ht="30" customHeight="1">
      <c r="B81" s="42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2"/>
    </row>
    <row r="82" spans="2:44" s="1" customFormat="1" ht="6.95" customHeight="1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62"/>
    </row>
  </sheetData>
  <sheetProtection algorithmName="SHA-512" hashValue="dJHFHvwTn4QuPpjMaG5IpD3Z+EbK0MBfwQv/kkqXoEc0cI3T3FFs2bcj4uUTTF3cJhqGRdYH5r7E1CDvWLCqoA==" saltValue="kVqX50LZKcPhZ7sQC3+iQy7ckTy83Fb29hVIYzTR/cX8yF9Qd1XYYS3d4nREQ2qLtuRcJ9vsFkerqXzKNUBLfg==" spinCount="100000" sheet="1" objects="1" scenarios="1" formatColumns="0" formatRows="0"/>
  <mergeCells count="153">
    <mergeCell ref="AN63:AP63"/>
    <mergeCell ref="AN64:AP64"/>
    <mergeCell ref="AN65:AP65"/>
    <mergeCell ref="AN66:AP66"/>
    <mergeCell ref="AN67:AP67"/>
    <mergeCell ref="AN68:AP68"/>
    <mergeCell ref="AN51:AP51"/>
    <mergeCell ref="AN54:AP54"/>
    <mergeCell ref="AN59:AP59"/>
    <mergeCell ref="AN57:AP57"/>
    <mergeCell ref="AN55:AP55"/>
    <mergeCell ref="AN56:AP56"/>
    <mergeCell ref="AN58:AP58"/>
    <mergeCell ref="AN60:AP60"/>
    <mergeCell ref="AN61:AP61"/>
    <mergeCell ref="AN62:AP62"/>
    <mergeCell ref="L63:AF63"/>
    <mergeCell ref="AG51:AM51"/>
    <mergeCell ref="C49:G49"/>
    <mergeCell ref="D58:H58"/>
    <mergeCell ref="D52:H52"/>
    <mergeCell ref="D53:H53"/>
    <mergeCell ref="D54:H54"/>
    <mergeCell ref="D55:H55"/>
    <mergeCell ref="D56:H56"/>
    <mergeCell ref="D57:H57"/>
    <mergeCell ref="D59:H59"/>
    <mergeCell ref="D60:H60"/>
    <mergeCell ref="D61:H61"/>
    <mergeCell ref="E62:I62"/>
    <mergeCell ref="J54:AF54"/>
    <mergeCell ref="J55:AF55"/>
    <mergeCell ref="J56:AF56"/>
    <mergeCell ref="J57:AF57"/>
    <mergeCell ref="J58:AF58"/>
    <mergeCell ref="J59:AF59"/>
    <mergeCell ref="J60:AF60"/>
    <mergeCell ref="J61:AF61"/>
    <mergeCell ref="K62:AF62"/>
    <mergeCell ref="AG54:AM54"/>
    <mergeCell ref="AG55:AM55"/>
    <mergeCell ref="AG56:AM56"/>
    <mergeCell ref="AG57:AM57"/>
    <mergeCell ref="AG58:AM58"/>
    <mergeCell ref="AG59:AM59"/>
    <mergeCell ref="AG60:AM60"/>
    <mergeCell ref="AG61:AM61"/>
    <mergeCell ref="AG62:AM62"/>
    <mergeCell ref="K6:AO6"/>
    <mergeCell ref="J52:AF52"/>
    <mergeCell ref="W29:AE29"/>
    <mergeCell ref="AK29:AO29"/>
    <mergeCell ref="AM46:AP46"/>
    <mergeCell ref="AS46:AT48"/>
    <mergeCell ref="AN49:AP49"/>
    <mergeCell ref="AN53:AP53"/>
    <mergeCell ref="AN52:AP52"/>
    <mergeCell ref="AG52:AM52"/>
    <mergeCell ref="AG53:AM53"/>
    <mergeCell ref="L42:AO42"/>
    <mergeCell ref="AM44:AN44"/>
    <mergeCell ref="I49:AF49"/>
    <mergeCell ref="AG49:AM49"/>
    <mergeCell ref="J53:AF53"/>
    <mergeCell ref="K5:AO5"/>
    <mergeCell ref="W28:AE28"/>
    <mergeCell ref="AK28:AO28"/>
    <mergeCell ref="BE5:BE32"/>
    <mergeCell ref="W30:AE30"/>
    <mergeCell ref="X32:AB32"/>
    <mergeCell ref="AK32:AO32"/>
    <mergeCell ref="AR2:BE2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L64:AF64"/>
    <mergeCell ref="L65:AF65"/>
    <mergeCell ref="L66:AF66"/>
    <mergeCell ref="L67:AF67"/>
    <mergeCell ref="K68:AF68"/>
    <mergeCell ref="L69:AF69"/>
    <mergeCell ref="L70:AF70"/>
    <mergeCell ref="K71:AF71"/>
    <mergeCell ref="L72:AF72"/>
    <mergeCell ref="F67:J67"/>
    <mergeCell ref="F64:J64"/>
    <mergeCell ref="F65:J65"/>
    <mergeCell ref="F66:J66"/>
    <mergeCell ref="E68:I68"/>
    <mergeCell ref="F69:J69"/>
    <mergeCell ref="F70:J70"/>
    <mergeCell ref="E71:I71"/>
    <mergeCell ref="F72:J72"/>
    <mergeCell ref="D79:H79"/>
    <mergeCell ref="D76:H76"/>
    <mergeCell ref="D77:H77"/>
    <mergeCell ref="D78:H78"/>
    <mergeCell ref="D80:H80"/>
    <mergeCell ref="AG79:AM79"/>
    <mergeCell ref="AG78:AM78"/>
    <mergeCell ref="AG80:AM80"/>
    <mergeCell ref="AG63:AM63"/>
    <mergeCell ref="AG64:AM64"/>
    <mergeCell ref="AG65:AM65"/>
    <mergeCell ref="AG66:AM66"/>
    <mergeCell ref="AG67:AM67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AG77:AM77"/>
    <mergeCell ref="F63:J63"/>
    <mergeCell ref="J80:AF80"/>
    <mergeCell ref="J79:AF79"/>
    <mergeCell ref="AN70:AP70"/>
    <mergeCell ref="AN69:AP69"/>
    <mergeCell ref="AN71:AP71"/>
    <mergeCell ref="AN72:AP72"/>
    <mergeCell ref="AN73:AP73"/>
    <mergeCell ref="AN74:AP74"/>
    <mergeCell ref="AN75:AP75"/>
    <mergeCell ref="AN76:AP76"/>
    <mergeCell ref="AN77:AP77"/>
    <mergeCell ref="AN78:AP78"/>
    <mergeCell ref="AN79:AP79"/>
    <mergeCell ref="AN80:AP80"/>
    <mergeCell ref="F73:J73"/>
    <mergeCell ref="F74:J74"/>
    <mergeCell ref="F75:J75"/>
    <mergeCell ref="L73:AF73"/>
    <mergeCell ref="L74:AF74"/>
    <mergeCell ref="L75:AF75"/>
    <mergeCell ref="J76:AF76"/>
    <mergeCell ref="J77:AF77"/>
    <mergeCell ref="J78:AF78"/>
  </mergeCells>
  <hyperlinks>
    <hyperlink ref="K1:S1" location="C2" display="1) Rekapitulace stavby"/>
    <hyperlink ref="W1:AI1" location="C51" display="2) Rekapitulace objektů stavby a soupisů prací"/>
    <hyperlink ref="A52" location="'SO 000 - Vedlejší a ostat...'!C2" display="/"/>
    <hyperlink ref="A53" location="'SO 001 - Příprava území'!C2" display="/"/>
    <hyperlink ref="A54" location="'SO 101.1 - Rekonstrukce M...'!C2" display="/"/>
    <hyperlink ref="A55" location="'SO 101.2 - Úprava plochy ...'!C2" display="/"/>
    <hyperlink ref="A56" location="'SO 182 - DIO'!C2" display="/"/>
    <hyperlink ref="A57" location="'SO 201 - Rekonstrukce mos...'!C2" display="/"/>
    <hyperlink ref="A58" location="'SO 202 - Provizorní lávka...'!C2" display="/"/>
    <hyperlink ref="A59" location="'SO 301 - Dešťová kanalizace'!C2" display="/"/>
    <hyperlink ref="A60" location="'SO 302 - Přeložka vodovod...'!C2" display="/"/>
    <hyperlink ref="A63" location="'922-M-K - Zemní a montážn...'!C2" display="/"/>
    <hyperlink ref="A64" location="'922-M-P - Zemní a montážn...'!C2" display="/"/>
    <hyperlink ref="A65" location="'922-OST - Ostatní náklady'!C2" display="/"/>
    <hyperlink ref="A66" location="'922-VN - Připojení do sít...'!C2" display="/"/>
    <hyperlink ref="A67" location="'922-DEM - Demontážní práce'!C2" display="/"/>
    <hyperlink ref="A69" location="'932-M - Zemní a montážní ...'!C2" display="/"/>
    <hyperlink ref="A70" location="'932-OST - Ostatní náklady'!C2" display="/"/>
    <hyperlink ref="A72" location="'961-M-K - Zemní a montážn...'!C2" display="/"/>
    <hyperlink ref="A73" location="'961-M- P - Zemní a montáž...'!C2" display="/"/>
    <hyperlink ref="A74" location="'961-OST - Ostatní náklady'!C2" display="/"/>
    <hyperlink ref="A75" location="'961-DEM - Demontážní práce'!C2" display="/"/>
    <hyperlink ref="A76" location="'SO 403 - Přeložka kabelu ...'!C2" display="/"/>
    <hyperlink ref="A77" location="'SO 404 - Přeložka VO'!C2" display="/"/>
    <hyperlink ref="A78" location="'SO 406 - Ochránění metali...'!C2" display="/"/>
    <hyperlink ref="A79" location="'SO 502 - Úprava šachty te...'!C2" display="/"/>
    <hyperlink ref="A80" location="'SO 801 - Vegetační úpravy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111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2331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ROUND(SUM(BE81:BE423), 2)</f>
        <v>0</v>
      </c>
      <c r="G30" s="43"/>
      <c r="H30" s="43"/>
      <c r="I30" s="141">
        <v>0.21</v>
      </c>
      <c r="J30" s="140">
        <f>ROUND(ROUND((SUM(BE81:BE423)),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ROUND(SUM(BF81:BF423), 2)</f>
        <v>0</v>
      </c>
      <c r="G31" s="43"/>
      <c r="H31" s="43"/>
      <c r="I31" s="141">
        <v>0.15</v>
      </c>
      <c r="J31" s="140">
        <f>ROUND(ROUND((SUM(BF81:BF423)),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ROUND(SUM(BG81:BG423),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ROUND(SUM(BH81:BH423),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ROUND(SUM(BI81:BI423),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302 - Přeložka vodovodu DN 500 v km 0,040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47" s="9" customFormat="1" ht="19.899999999999999" customHeight="1">
      <c r="B59" s="166"/>
      <c r="C59" s="167"/>
      <c r="D59" s="168" t="s">
        <v>420</v>
      </c>
      <c r="E59" s="169"/>
      <c r="F59" s="169"/>
      <c r="G59" s="169"/>
      <c r="H59" s="169"/>
      <c r="I59" s="170"/>
      <c r="J59" s="171">
        <f>J207</f>
        <v>0</v>
      </c>
      <c r="K59" s="172"/>
    </row>
    <row r="60" spans="2:47" s="9" customFormat="1" ht="19.899999999999999" customHeight="1">
      <c r="B60" s="166"/>
      <c r="C60" s="167"/>
      <c r="D60" s="168" t="s">
        <v>1817</v>
      </c>
      <c r="E60" s="169"/>
      <c r="F60" s="169"/>
      <c r="G60" s="169"/>
      <c r="H60" s="169"/>
      <c r="I60" s="170"/>
      <c r="J60" s="171">
        <f>J229</f>
        <v>0</v>
      </c>
      <c r="K60" s="172"/>
    </row>
    <row r="61" spans="2:47" s="9" customFormat="1" ht="19.899999999999999" customHeight="1">
      <c r="B61" s="166"/>
      <c r="C61" s="167"/>
      <c r="D61" s="168" t="s">
        <v>422</v>
      </c>
      <c r="E61" s="169"/>
      <c r="F61" s="169"/>
      <c r="G61" s="169"/>
      <c r="H61" s="169"/>
      <c r="I61" s="170"/>
      <c r="J61" s="171">
        <f>J421</f>
        <v>0</v>
      </c>
      <c r="K61" s="172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20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20" s="1" customFormat="1" ht="36.950000000000003" customHeight="1">
      <c r="B68" s="42"/>
      <c r="C68" s="63" t="s">
        <v>184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20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20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20" s="1" customFormat="1" ht="16.5" customHeight="1">
      <c r="B71" s="42"/>
      <c r="C71" s="64"/>
      <c r="D71" s="64"/>
      <c r="E71" s="405" t="str">
        <f>E7</f>
        <v>Malešická, 1. a 2. etapa, 2. etapa Za Vackovem - Habrová</v>
      </c>
      <c r="F71" s="406"/>
      <c r="G71" s="406"/>
      <c r="H71" s="406"/>
      <c r="I71" s="173"/>
      <c r="J71" s="64"/>
      <c r="K71" s="64"/>
      <c r="L71" s="62"/>
    </row>
    <row r="72" spans="2:20" s="1" customFormat="1" ht="14.45" customHeight="1">
      <c r="B72" s="42"/>
      <c r="C72" s="66" t="s">
        <v>173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20" s="1" customFormat="1" ht="17.25" customHeight="1">
      <c r="B73" s="42"/>
      <c r="C73" s="64"/>
      <c r="D73" s="64"/>
      <c r="E73" s="393" t="str">
        <f>E9</f>
        <v>SO 302 - Přeložka vodovodu DN 500 v km 0,040</v>
      </c>
      <c r="F73" s="407"/>
      <c r="G73" s="407"/>
      <c r="H73" s="407"/>
      <c r="I73" s="173"/>
      <c r="J73" s="64"/>
      <c r="K73" s="64"/>
      <c r="L73" s="62"/>
    </row>
    <row r="74" spans="2:20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" customFormat="1" ht="18" customHeight="1">
      <c r="B75" s="42"/>
      <c r="C75" s="66" t="s">
        <v>23</v>
      </c>
      <c r="D75" s="64"/>
      <c r="E75" s="64"/>
      <c r="F75" s="174" t="str">
        <f>F12</f>
        <v>Praha 3</v>
      </c>
      <c r="G75" s="64"/>
      <c r="H75" s="64"/>
      <c r="I75" s="175" t="s">
        <v>25</v>
      </c>
      <c r="J75" s="74" t="str">
        <f>IF(J12="","",J12)</f>
        <v>25. 10. 2018</v>
      </c>
      <c r="K75" s="64"/>
      <c r="L75" s="62"/>
    </row>
    <row r="76" spans="2:20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20" s="1" customFormat="1">
      <c r="B77" s="42"/>
      <c r="C77" s="66" t="s">
        <v>27</v>
      </c>
      <c r="D77" s="64"/>
      <c r="E77" s="64"/>
      <c r="F77" s="174" t="str">
        <f>E15</f>
        <v>Technická správa komunikací hl. m. Prahy</v>
      </c>
      <c r="G77" s="64"/>
      <c r="H77" s="64"/>
      <c r="I77" s="175" t="s">
        <v>35</v>
      </c>
      <c r="J77" s="174" t="str">
        <f>E21</f>
        <v>NOVÁK &amp; PARTNER, s.r.o.</v>
      </c>
      <c r="K77" s="64"/>
      <c r="L77" s="62"/>
    </row>
    <row r="78" spans="2:20" s="1" customFormat="1" ht="14.45" customHeight="1">
      <c r="B78" s="42"/>
      <c r="C78" s="66" t="s">
        <v>33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20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185</v>
      </c>
      <c r="D80" s="178" t="s">
        <v>61</v>
      </c>
      <c r="E80" s="178" t="s">
        <v>57</v>
      </c>
      <c r="F80" s="178" t="s">
        <v>186</v>
      </c>
      <c r="G80" s="178" t="s">
        <v>187</v>
      </c>
      <c r="H80" s="178" t="s">
        <v>188</v>
      </c>
      <c r="I80" s="179" t="s">
        <v>189</v>
      </c>
      <c r="J80" s="178" t="s">
        <v>177</v>
      </c>
      <c r="K80" s="180" t="s">
        <v>190</v>
      </c>
      <c r="L80" s="181"/>
      <c r="M80" s="82" t="s">
        <v>191</v>
      </c>
      <c r="N80" s="83" t="s">
        <v>46</v>
      </c>
      <c r="O80" s="83" t="s">
        <v>192</v>
      </c>
      <c r="P80" s="83" t="s">
        <v>193</v>
      </c>
      <c r="Q80" s="83" t="s">
        <v>194</v>
      </c>
      <c r="R80" s="83" t="s">
        <v>195</v>
      </c>
      <c r="S80" s="83" t="s">
        <v>196</v>
      </c>
      <c r="T80" s="84" t="s">
        <v>197</v>
      </c>
    </row>
    <row r="81" spans="2:65" s="1" customFormat="1" ht="29.25" customHeight="1">
      <c r="B81" s="42"/>
      <c r="C81" s="88" t="s">
        <v>178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</f>
        <v>0</v>
      </c>
      <c r="Q81" s="86"/>
      <c r="R81" s="183">
        <f>R82</f>
        <v>275.93140677999997</v>
      </c>
      <c r="S81" s="86"/>
      <c r="T81" s="184">
        <f>T82</f>
        <v>0.4</v>
      </c>
      <c r="AT81" s="25" t="s">
        <v>75</v>
      </c>
      <c r="AU81" s="25" t="s">
        <v>179</v>
      </c>
      <c r="BK81" s="185">
        <f>BK82</f>
        <v>0</v>
      </c>
    </row>
    <row r="82" spans="2:65" s="11" customFormat="1" ht="37.35" customHeight="1">
      <c r="B82" s="186"/>
      <c r="C82" s="187"/>
      <c r="D82" s="188" t="s">
        <v>75</v>
      </c>
      <c r="E82" s="189" t="s">
        <v>276</v>
      </c>
      <c r="F82" s="189" t="s">
        <v>277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P83+P207+P229+P421</f>
        <v>0</v>
      </c>
      <c r="Q82" s="194"/>
      <c r="R82" s="195">
        <f>R83+R207+R229+R421</f>
        <v>275.93140677999997</v>
      </c>
      <c r="S82" s="194"/>
      <c r="T82" s="196">
        <f>T83+T207+T229+T421</f>
        <v>0.4</v>
      </c>
      <c r="AR82" s="197" t="s">
        <v>84</v>
      </c>
      <c r="AT82" s="198" t="s">
        <v>75</v>
      </c>
      <c r="AU82" s="198" t="s">
        <v>76</v>
      </c>
      <c r="AY82" s="197" t="s">
        <v>201</v>
      </c>
      <c r="BK82" s="199">
        <f>BK83+BK207+BK229+BK421</f>
        <v>0</v>
      </c>
    </row>
    <row r="83" spans="2:65" s="11" customFormat="1" ht="19.899999999999999" customHeight="1">
      <c r="B83" s="186"/>
      <c r="C83" s="187"/>
      <c r="D83" s="188" t="s">
        <v>75</v>
      </c>
      <c r="E83" s="200" t="s">
        <v>84</v>
      </c>
      <c r="F83" s="200" t="s">
        <v>278</v>
      </c>
      <c r="G83" s="187"/>
      <c r="H83" s="187"/>
      <c r="I83" s="190"/>
      <c r="J83" s="201">
        <f>BK83</f>
        <v>0</v>
      </c>
      <c r="K83" s="187"/>
      <c r="L83" s="192"/>
      <c r="M83" s="193"/>
      <c r="N83" s="194"/>
      <c r="O83" s="194"/>
      <c r="P83" s="195">
        <f>SUM(P84:P206)</f>
        <v>0</v>
      </c>
      <c r="Q83" s="194"/>
      <c r="R83" s="195">
        <f>SUM(R84:R206)</f>
        <v>197.84267244</v>
      </c>
      <c r="S83" s="194"/>
      <c r="T83" s="196">
        <f>SUM(T84:T206)</f>
        <v>0</v>
      </c>
      <c r="AR83" s="197" t="s">
        <v>84</v>
      </c>
      <c r="AT83" s="198" t="s">
        <v>75</v>
      </c>
      <c r="AU83" s="198" t="s">
        <v>84</v>
      </c>
      <c r="AY83" s="197" t="s">
        <v>201</v>
      </c>
      <c r="BK83" s="199">
        <f>SUM(BK84:BK206)</f>
        <v>0</v>
      </c>
    </row>
    <row r="84" spans="2:65" s="1" customFormat="1" ht="16.5" customHeight="1">
      <c r="B84" s="42"/>
      <c r="C84" s="202" t="s">
        <v>84</v>
      </c>
      <c r="D84" s="202" t="s">
        <v>204</v>
      </c>
      <c r="E84" s="203" t="s">
        <v>1827</v>
      </c>
      <c r="F84" s="204" t="s">
        <v>1828</v>
      </c>
      <c r="G84" s="205" t="s">
        <v>311</v>
      </c>
      <c r="H84" s="206">
        <v>1.5</v>
      </c>
      <c r="I84" s="207"/>
      <c r="J84" s="208">
        <f>ROUND(I84*H84,2)</f>
        <v>0</v>
      </c>
      <c r="K84" s="204" t="s">
        <v>214</v>
      </c>
      <c r="L84" s="62"/>
      <c r="M84" s="209" t="s">
        <v>21</v>
      </c>
      <c r="N84" s="210" t="s">
        <v>47</v>
      </c>
      <c r="O84" s="43"/>
      <c r="P84" s="211">
        <f>O84*H84</f>
        <v>0</v>
      </c>
      <c r="Q84" s="211">
        <v>8.6800000000000002E-3</v>
      </c>
      <c r="R84" s="211">
        <f>Q84*H84</f>
        <v>1.302E-2</v>
      </c>
      <c r="S84" s="211">
        <v>0</v>
      </c>
      <c r="T84" s="212">
        <f>S84*H84</f>
        <v>0</v>
      </c>
      <c r="AR84" s="25" t="s">
        <v>219</v>
      </c>
      <c r="AT84" s="25" t="s">
        <v>204</v>
      </c>
      <c r="AU84" s="25" t="s">
        <v>86</v>
      </c>
      <c r="AY84" s="25" t="s">
        <v>201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5" t="s">
        <v>84</v>
      </c>
      <c r="BK84" s="213">
        <f>ROUND(I84*H84,2)</f>
        <v>0</v>
      </c>
      <c r="BL84" s="25" t="s">
        <v>219</v>
      </c>
      <c r="BM84" s="25" t="s">
        <v>2332</v>
      </c>
    </row>
    <row r="85" spans="2:65" s="1" customFormat="1" ht="54">
      <c r="B85" s="42"/>
      <c r="C85" s="64"/>
      <c r="D85" s="214" t="s">
        <v>210</v>
      </c>
      <c r="E85" s="64"/>
      <c r="F85" s="215" t="s">
        <v>1830</v>
      </c>
      <c r="G85" s="64"/>
      <c r="H85" s="64"/>
      <c r="I85" s="173"/>
      <c r="J85" s="64"/>
      <c r="K85" s="64"/>
      <c r="L85" s="62"/>
      <c r="M85" s="216"/>
      <c r="N85" s="43"/>
      <c r="O85" s="43"/>
      <c r="P85" s="43"/>
      <c r="Q85" s="43"/>
      <c r="R85" s="43"/>
      <c r="S85" s="43"/>
      <c r="T85" s="79"/>
      <c r="AT85" s="25" t="s">
        <v>210</v>
      </c>
      <c r="AU85" s="25" t="s">
        <v>86</v>
      </c>
    </row>
    <row r="86" spans="2:65" s="12" customFormat="1" ht="13.5">
      <c r="B86" s="220"/>
      <c r="C86" s="221"/>
      <c r="D86" s="214" t="s">
        <v>284</v>
      </c>
      <c r="E86" s="222" t="s">
        <v>21</v>
      </c>
      <c r="F86" s="223" t="s">
        <v>2333</v>
      </c>
      <c r="G86" s="221"/>
      <c r="H86" s="224">
        <v>1.5</v>
      </c>
      <c r="I86" s="225"/>
      <c r="J86" s="221"/>
      <c r="K86" s="221"/>
      <c r="L86" s="226"/>
      <c r="M86" s="227"/>
      <c r="N86" s="228"/>
      <c r="O86" s="228"/>
      <c r="P86" s="228"/>
      <c r="Q86" s="228"/>
      <c r="R86" s="228"/>
      <c r="S86" s="228"/>
      <c r="T86" s="229"/>
      <c r="AT86" s="230" t="s">
        <v>284</v>
      </c>
      <c r="AU86" s="230" t="s">
        <v>86</v>
      </c>
      <c r="AV86" s="12" t="s">
        <v>86</v>
      </c>
      <c r="AW86" s="12" t="s">
        <v>39</v>
      </c>
      <c r="AX86" s="12" t="s">
        <v>84</v>
      </c>
      <c r="AY86" s="230" t="s">
        <v>201</v>
      </c>
    </row>
    <row r="87" spans="2:65" s="1" customFormat="1" ht="16.5" customHeight="1">
      <c r="B87" s="42"/>
      <c r="C87" s="202" t="s">
        <v>86</v>
      </c>
      <c r="D87" s="202" t="s">
        <v>204</v>
      </c>
      <c r="E87" s="203" t="s">
        <v>1836</v>
      </c>
      <c r="F87" s="204" t="s">
        <v>1837</v>
      </c>
      <c r="G87" s="205" t="s">
        <v>311</v>
      </c>
      <c r="H87" s="206">
        <v>1.5</v>
      </c>
      <c r="I87" s="207"/>
      <c r="J87" s="208">
        <f>ROUND(I87*H87,2)</f>
        <v>0</v>
      </c>
      <c r="K87" s="204" t="s">
        <v>214</v>
      </c>
      <c r="L87" s="62"/>
      <c r="M87" s="209" t="s">
        <v>21</v>
      </c>
      <c r="N87" s="210" t="s">
        <v>47</v>
      </c>
      <c r="O87" s="43"/>
      <c r="P87" s="211">
        <f>O87*H87</f>
        <v>0</v>
      </c>
      <c r="Q87" s="211">
        <v>1.269E-2</v>
      </c>
      <c r="R87" s="211">
        <f>Q87*H87</f>
        <v>1.9035E-2</v>
      </c>
      <c r="S87" s="211">
        <v>0</v>
      </c>
      <c r="T87" s="212">
        <f>S87*H87</f>
        <v>0</v>
      </c>
      <c r="AR87" s="25" t="s">
        <v>219</v>
      </c>
      <c r="AT87" s="25" t="s">
        <v>204</v>
      </c>
      <c r="AU87" s="25" t="s">
        <v>86</v>
      </c>
      <c r="AY87" s="25" t="s">
        <v>201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84</v>
      </c>
      <c r="BK87" s="213">
        <f>ROUND(I87*H87,2)</f>
        <v>0</v>
      </c>
      <c r="BL87" s="25" t="s">
        <v>219</v>
      </c>
      <c r="BM87" s="25" t="s">
        <v>2334</v>
      </c>
    </row>
    <row r="88" spans="2:65" s="1" customFormat="1" ht="54">
      <c r="B88" s="42"/>
      <c r="C88" s="64"/>
      <c r="D88" s="214" t="s">
        <v>210</v>
      </c>
      <c r="E88" s="64"/>
      <c r="F88" s="215" t="s">
        <v>1839</v>
      </c>
      <c r="G88" s="64"/>
      <c r="H88" s="64"/>
      <c r="I88" s="173"/>
      <c r="J88" s="64"/>
      <c r="K88" s="64"/>
      <c r="L88" s="62"/>
      <c r="M88" s="216"/>
      <c r="N88" s="43"/>
      <c r="O88" s="43"/>
      <c r="P88" s="43"/>
      <c r="Q88" s="43"/>
      <c r="R88" s="43"/>
      <c r="S88" s="43"/>
      <c r="T88" s="79"/>
      <c r="AT88" s="25" t="s">
        <v>210</v>
      </c>
      <c r="AU88" s="25" t="s">
        <v>86</v>
      </c>
    </row>
    <row r="89" spans="2:65" s="12" customFormat="1" ht="13.5">
      <c r="B89" s="220"/>
      <c r="C89" s="221"/>
      <c r="D89" s="214" t="s">
        <v>284</v>
      </c>
      <c r="E89" s="222" t="s">
        <v>21</v>
      </c>
      <c r="F89" s="223" t="s">
        <v>2335</v>
      </c>
      <c r="G89" s="221"/>
      <c r="H89" s="224">
        <v>1.5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AT89" s="230" t="s">
        <v>284</v>
      </c>
      <c r="AU89" s="230" t="s">
        <v>86</v>
      </c>
      <c r="AV89" s="12" t="s">
        <v>86</v>
      </c>
      <c r="AW89" s="12" t="s">
        <v>39</v>
      </c>
      <c r="AX89" s="12" t="s">
        <v>84</v>
      </c>
      <c r="AY89" s="230" t="s">
        <v>201</v>
      </c>
    </row>
    <row r="90" spans="2:65" s="1" customFormat="1" ht="16.5" customHeight="1">
      <c r="B90" s="42"/>
      <c r="C90" s="202" t="s">
        <v>121</v>
      </c>
      <c r="D90" s="202" t="s">
        <v>204</v>
      </c>
      <c r="E90" s="203" t="s">
        <v>1847</v>
      </c>
      <c r="F90" s="204" t="s">
        <v>1848</v>
      </c>
      <c r="G90" s="205" t="s">
        <v>311</v>
      </c>
      <c r="H90" s="206">
        <v>10.5</v>
      </c>
      <c r="I90" s="207"/>
      <c r="J90" s="208">
        <f>ROUND(I90*H90,2)</f>
        <v>0</v>
      </c>
      <c r="K90" s="204" t="s">
        <v>214</v>
      </c>
      <c r="L90" s="62"/>
      <c r="M90" s="209" t="s">
        <v>21</v>
      </c>
      <c r="N90" s="210" t="s">
        <v>47</v>
      </c>
      <c r="O90" s="43"/>
      <c r="P90" s="211">
        <f>O90*H90</f>
        <v>0</v>
      </c>
      <c r="Q90" s="211">
        <v>3.6900000000000002E-2</v>
      </c>
      <c r="R90" s="211">
        <f>Q90*H90</f>
        <v>0.38745000000000002</v>
      </c>
      <c r="S90" s="211">
        <v>0</v>
      </c>
      <c r="T90" s="212">
        <f>S90*H90</f>
        <v>0</v>
      </c>
      <c r="AR90" s="25" t="s">
        <v>219</v>
      </c>
      <c r="AT90" s="25" t="s">
        <v>204</v>
      </c>
      <c r="AU90" s="25" t="s">
        <v>86</v>
      </c>
      <c r="AY90" s="25" t="s">
        <v>201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84</v>
      </c>
      <c r="BK90" s="213">
        <f>ROUND(I90*H90,2)</f>
        <v>0</v>
      </c>
      <c r="BL90" s="25" t="s">
        <v>219</v>
      </c>
      <c r="BM90" s="25" t="s">
        <v>2336</v>
      </c>
    </row>
    <row r="91" spans="2:65" s="1" customFormat="1" ht="54">
      <c r="B91" s="42"/>
      <c r="C91" s="64"/>
      <c r="D91" s="214" t="s">
        <v>210</v>
      </c>
      <c r="E91" s="64"/>
      <c r="F91" s="215" t="s">
        <v>1850</v>
      </c>
      <c r="G91" s="64"/>
      <c r="H91" s="64"/>
      <c r="I91" s="173"/>
      <c r="J91" s="64"/>
      <c r="K91" s="64"/>
      <c r="L91" s="62"/>
      <c r="M91" s="216"/>
      <c r="N91" s="43"/>
      <c r="O91" s="43"/>
      <c r="P91" s="43"/>
      <c r="Q91" s="43"/>
      <c r="R91" s="43"/>
      <c r="S91" s="43"/>
      <c r="T91" s="79"/>
      <c r="AT91" s="25" t="s">
        <v>210</v>
      </c>
      <c r="AU91" s="25" t="s">
        <v>86</v>
      </c>
    </row>
    <row r="92" spans="2:65" s="12" customFormat="1" ht="13.5">
      <c r="B92" s="220"/>
      <c r="C92" s="221"/>
      <c r="D92" s="214" t="s">
        <v>284</v>
      </c>
      <c r="E92" s="222" t="s">
        <v>21</v>
      </c>
      <c r="F92" s="223" t="s">
        <v>2337</v>
      </c>
      <c r="G92" s="221"/>
      <c r="H92" s="224">
        <v>10.5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AT92" s="230" t="s">
        <v>284</v>
      </c>
      <c r="AU92" s="230" t="s">
        <v>86</v>
      </c>
      <c r="AV92" s="12" t="s">
        <v>86</v>
      </c>
      <c r="AW92" s="12" t="s">
        <v>39</v>
      </c>
      <c r="AX92" s="12" t="s">
        <v>84</v>
      </c>
      <c r="AY92" s="230" t="s">
        <v>201</v>
      </c>
    </row>
    <row r="93" spans="2:65" s="1" customFormat="1" ht="25.5" customHeight="1">
      <c r="B93" s="42"/>
      <c r="C93" s="202" t="s">
        <v>219</v>
      </c>
      <c r="D93" s="202" t="s">
        <v>204</v>
      </c>
      <c r="E93" s="203" t="s">
        <v>459</v>
      </c>
      <c r="F93" s="204" t="s">
        <v>460</v>
      </c>
      <c r="G93" s="205" t="s">
        <v>288</v>
      </c>
      <c r="H93" s="206">
        <v>23.056999999999999</v>
      </c>
      <c r="I93" s="207"/>
      <c r="J93" s="208">
        <f>ROUND(I93*H93,2)</f>
        <v>0</v>
      </c>
      <c r="K93" s="204" t="s">
        <v>214</v>
      </c>
      <c r="L93" s="62"/>
      <c r="M93" s="209" t="s">
        <v>21</v>
      </c>
      <c r="N93" s="210" t="s">
        <v>47</v>
      </c>
      <c r="O93" s="43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219</v>
      </c>
      <c r="AT93" s="25" t="s">
        <v>204</v>
      </c>
      <c r="AU93" s="25" t="s">
        <v>86</v>
      </c>
      <c r="AY93" s="25" t="s">
        <v>201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84</v>
      </c>
      <c r="BK93" s="213">
        <f>ROUND(I93*H93,2)</f>
        <v>0</v>
      </c>
      <c r="BL93" s="25" t="s">
        <v>219</v>
      </c>
      <c r="BM93" s="25" t="s">
        <v>2338</v>
      </c>
    </row>
    <row r="94" spans="2:65" s="1" customFormat="1" ht="27">
      <c r="B94" s="42"/>
      <c r="C94" s="64"/>
      <c r="D94" s="214" t="s">
        <v>210</v>
      </c>
      <c r="E94" s="64"/>
      <c r="F94" s="215" t="s">
        <v>462</v>
      </c>
      <c r="G94" s="64"/>
      <c r="H94" s="64"/>
      <c r="I94" s="173"/>
      <c r="J94" s="64"/>
      <c r="K94" s="64"/>
      <c r="L94" s="62"/>
      <c r="M94" s="216"/>
      <c r="N94" s="43"/>
      <c r="O94" s="43"/>
      <c r="P94" s="43"/>
      <c r="Q94" s="43"/>
      <c r="R94" s="43"/>
      <c r="S94" s="43"/>
      <c r="T94" s="79"/>
      <c r="AT94" s="25" t="s">
        <v>210</v>
      </c>
      <c r="AU94" s="25" t="s">
        <v>86</v>
      </c>
    </row>
    <row r="95" spans="2:65" s="12" customFormat="1" ht="13.5">
      <c r="B95" s="220"/>
      <c r="C95" s="221"/>
      <c r="D95" s="214" t="s">
        <v>284</v>
      </c>
      <c r="E95" s="222" t="s">
        <v>21</v>
      </c>
      <c r="F95" s="223" t="s">
        <v>2339</v>
      </c>
      <c r="G95" s="221"/>
      <c r="H95" s="224">
        <v>2.8969999999999998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284</v>
      </c>
      <c r="AU95" s="230" t="s">
        <v>86</v>
      </c>
      <c r="AV95" s="12" t="s">
        <v>86</v>
      </c>
      <c r="AW95" s="12" t="s">
        <v>39</v>
      </c>
      <c r="AX95" s="12" t="s">
        <v>76</v>
      </c>
      <c r="AY95" s="230" t="s">
        <v>201</v>
      </c>
    </row>
    <row r="96" spans="2:65" s="12" customFormat="1" ht="13.5">
      <c r="B96" s="220"/>
      <c r="C96" s="221"/>
      <c r="D96" s="214" t="s">
        <v>284</v>
      </c>
      <c r="E96" s="222" t="s">
        <v>21</v>
      </c>
      <c r="F96" s="223" t="s">
        <v>2340</v>
      </c>
      <c r="G96" s="221"/>
      <c r="H96" s="224">
        <v>4.41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284</v>
      </c>
      <c r="AU96" s="230" t="s">
        <v>86</v>
      </c>
      <c r="AV96" s="12" t="s">
        <v>86</v>
      </c>
      <c r="AW96" s="12" t="s">
        <v>39</v>
      </c>
      <c r="AX96" s="12" t="s">
        <v>76</v>
      </c>
      <c r="AY96" s="230" t="s">
        <v>201</v>
      </c>
    </row>
    <row r="97" spans="2:65" s="12" customFormat="1" ht="13.5">
      <c r="B97" s="220"/>
      <c r="C97" s="221"/>
      <c r="D97" s="214" t="s">
        <v>284</v>
      </c>
      <c r="E97" s="222" t="s">
        <v>21</v>
      </c>
      <c r="F97" s="223" t="s">
        <v>2341</v>
      </c>
      <c r="G97" s="221"/>
      <c r="H97" s="224">
        <v>15.75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284</v>
      </c>
      <c r="AU97" s="230" t="s">
        <v>86</v>
      </c>
      <c r="AV97" s="12" t="s">
        <v>86</v>
      </c>
      <c r="AW97" s="12" t="s">
        <v>39</v>
      </c>
      <c r="AX97" s="12" t="s">
        <v>76</v>
      </c>
      <c r="AY97" s="230" t="s">
        <v>201</v>
      </c>
    </row>
    <row r="98" spans="2:65" s="13" customFormat="1" ht="13.5">
      <c r="B98" s="231"/>
      <c r="C98" s="232"/>
      <c r="D98" s="214" t="s">
        <v>284</v>
      </c>
      <c r="E98" s="233" t="s">
        <v>21</v>
      </c>
      <c r="F98" s="234" t="s">
        <v>293</v>
      </c>
      <c r="G98" s="232"/>
      <c r="H98" s="235">
        <v>23.056999999999999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284</v>
      </c>
      <c r="AU98" s="241" t="s">
        <v>86</v>
      </c>
      <c r="AV98" s="13" t="s">
        <v>219</v>
      </c>
      <c r="AW98" s="13" t="s">
        <v>39</v>
      </c>
      <c r="AX98" s="13" t="s">
        <v>84</v>
      </c>
      <c r="AY98" s="241" t="s">
        <v>201</v>
      </c>
    </row>
    <row r="99" spans="2:65" s="1" customFormat="1" ht="16.5" customHeight="1">
      <c r="B99" s="42"/>
      <c r="C99" s="202" t="s">
        <v>200</v>
      </c>
      <c r="D99" s="202" t="s">
        <v>204</v>
      </c>
      <c r="E99" s="203" t="s">
        <v>1862</v>
      </c>
      <c r="F99" s="204" t="s">
        <v>1863</v>
      </c>
      <c r="G99" s="205" t="s">
        <v>288</v>
      </c>
      <c r="H99" s="206">
        <v>37.674999999999997</v>
      </c>
      <c r="I99" s="207"/>
      <c r="J99" s="208">
        <f>ROUND(I99*H99,2)</f>
        <v>0</v>
      </c>
      <c r="K99" s="204" t="s">
        <v>214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219</v>
      </c>
      <c r="AT99" s="25" t="s">
        <v>204</v>
      </c>
      <c r="AU99" s="25" t="s">
        <v>86</v>
      </c>
      <c r="AY99" s="25" t="s">
        <v>201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219</v>
      </c>
      <c r="BM99" s="25" t="s">
        <v>2342</v>
      </c>
    </row>
    <row r="100" spans="2:65" s="1" customFormat="1" ht="27">
      <c r="B100" s="42"/>
      <c r="C100" s="64"/>
      <c r="D100" s="214" t="s">
        <v>210</v>
      </c>
      <c r="E100" s="64"/>
      <c r="F100" s="215" t="s">
        <v>1865</v>
      </c>
      <c r="G100" s="64"/>
      <c r="H100" s="64"/>
      <c r="I100" s="173"/>
      <c r="J100" s="64"/>
      <c r="K100" s="64"/>
      <c r="L100" s="62"/>
      <c r="M100" s="216"/>
      <c r="N100" s="43"/>
      <c r="O100" s="43"/>
      <c r="P100" s="43"/>
      <c r="Q100" s="43"/>
      <c r="R100" s="43"/>
      <c r="S100" s="43"/>
      <c r="T100" s="79"/>
      <c r="AT100" s="25" t="s">
        <v>210</v>
      </c>
      <c r="AU100" s="25" t="s">
        <v>86</v>
      </c>
    </row>
    <row r="101" spans="2:65" s="12" customFormat="1" ht="13.5">
      <c r="B101" s="220"/>
      <c r="C101" s="221"/>
      <c r="D101" s="214" t="s">
        <v>284</v>
      </c>
      <c r="E101" s="222" t="s">
        <v>21</v>
      </c>
      <c r="F101" s="223" t="s">
        <v>2343</v>
      </c>
      <c r="G101" s="221"/>
      <c r="H101" s="224">
        <v>51.183999999999997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284</v>
      </c>
      <c r="AU101" s="230" t="s">
        <v>86</v>
      </c>
      <c r="AV101" s="12" t="s">
        <v>86</v>
      </c>
      <c r="AW101" s="12" t="s">
        <v>39</v>
      </c>
      <c r="AX101" s="12" t="s">
        <v>76</v>
      </c>
      <c r="AY101" s="230" t="s">
        <v>201</v>
      </c>
    </row>
    <row r="102" spans="2:65" s="14" customFormat="1" ht="13.5">
      <c r="B102" s="242"/>
      <c r="C102" s="243"/>
      <c r="D102" s="214" t="s">
        <v>284</v>
      </c>
      <c r="E102" s="244" t="s">
        <v>21</v>
      </c>
      <c r="F102" s="245" t="s">
        <v>1868</v>
      </c>
      <c r="G102" s="243"/>
      <c r="H102" s="244" t="s">
        <v>21</v>
      </c>
      <c r="I102" s="246"/>
      <c r="J102" s="243"/>
      <c r="K102" s="243"/>
      <c r="L102" s="247"/>
      <c r="M102" s="248"/>
      <c r="N102" s="249"/>
      <c r="O102" s="249"/>
      <c r="P102" s="249"/>
      <c r="Q102" s="249"/>
      <c r="R102" s="249"/>
      <c r="S102" s="249"/>
      <c r="T102" s="250"/>
      <c r="AT102" s="251" t="s">
        <v>284</v>
      </c>
      <c r="AU102" s="251" t="s">
        <v>86</v>
      </c>
      <c r="AV102" s="14" t="s">
        <v>84</v>
      </c>
      <c r="AW102" s="14" t="s">
        <v>39</v>
      </c>
      <c r="AX102" s="14" t="s">
        <v>76</v>
      </c>
      <c r="AY102" s="251" t="s">
        <v>201</v>
      </c>
    </row>
    <row r="103" spans="2:65" s="12" customFormat="1" ht="13.5">
      <c r="B103" s="220"/>
      <c r="C103" s="221"/>
      <c r="D103" s="214" t="s">
        <v>284</v>
      </c>
      <c r="E103" s="222" t="s">
        <v>21</v>
      </c>
      <c r="F103" s="223" t="s">
        <v>2344</v>
      </c>
      <c r="G103" s="221"/>
      <c r="H103" s="224">
        <v>-9.3230000000000004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284</v>
      </c>
      <c r="AU103" s="230" t="s">
        <v>86</v>
      </c>
      <c r="AV103" s="12" t="s">
        <v>86</v>
      </c>
      <c r="AW103" s="12" t="s">
        <v>39</v>
      </c>
      <c r="AX103" s="12" t="s">
        <v>76</v>
      </c>
      <c r="AY103" s="230" t="s">
        <v>201</v>
      </c>
    </row>
    <row r="104" spans="2:65" s="15" customFormat="1" ht="13.5">
      <c r="B104" s="266"/>
      <c r="C104" s="267"/>
      <c r="D104" s="214" t="s">
        <v>284</v>
      </c>
      <c r="E104" s="268" t="s">
        <v>21</v>
      </c>
      <c r="F104" s="269" t="s">
        <v>1870</v>
      </c>
      <c r="G104" s="267"/>
      <c r="H104" s="270">
        <v>41.860999999999997</v>
      </c>
      <c r="I104" s="271"/>
      <c r="J104" s="267"/>
      <c r="K104" s="267"/>
      <c r="L104" s="272"/>
      <c r="M104" s="273"/>
      <c r="N104" s="274"/>
      <c r="O104" s="274"/>
      <c r="P104" s="274"/>
      <c r="Q104" s="274"/>
      <c r="R104" s="274"/>
      <c r="S104" s="274"/>
      <c r="T104" s="275"/>
      <c r="AT104" s="276" t="s">
        <v>284</v>
      </c>
      <c r="AU104" s="276" t="s">
        <v>86</v>
      </c>
      <c r="AV104" s="15" t="s">
        <v>121</v>
      </c>
      <c r="AW104" s="15" t="s">
        <v>39</v>
      </c>
      <c r="AX104" s="15" t="s">
        <v>76</v>
      </c>
      <c r="AY104" s="276" t="s">
        <v>201</v>
      </c>
    </row>
    <row r="105" spans="2:65" s="12" customFormat="1" ht="13.5">
      <c r="B105" s="220"/>
      <c r="C105" s="221"/>
      <c r="D105" s="214" t="s">
        <v>284</v>
      </c>
      <c r="E105" s="222" t="s">
        <v>21</v>
      </c>
      <c r="F105" s="223" t="s">
        <v>2345</v>
      </c>
      <c r="G105" s="221"/>
      <c r="H105" s="224">
        <v>37.674999999999997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284</v>
      </c>
      <c r="AU105" s="230" t="s">
        <v>86</v>
      </c>
      <c r="AV105" s="12" t="s">
        <v>86</v>
      </c>
      <c r="AW105" s="12" t="s">
        <v>39</v>
      </c>
      <c r="AX105" s="12" t="s">
        <v>84</v>
      </c>
      <c r="AY105" s="230" t="s">
        <v>201</v>
      </c>
    </row>
    <row r="106" spans="2:65" s="1" customFormat="1" ht="16.5" customHeight="1">
      <c r="B106" s="42"/>
      <c r="C106" s="202" t="s">
        <v>226</v>
      </c>
      <c r="D106" s="202" t="s">
        <v>204</v>
      </c>
      <c r="E106" s="203" t="s">
        <v>1872</v>
      </c>
      <c r="F106" s="204" t="s">
        <v>1873</v>
      </c>
      <c r="G106" s="205" t="s">
        <v>288</v>
      </c>
      <c r="H106" s="206">
        <v>11.303000000000001</v>
      </c>
      <c r="I106" s="207"/>
      <c r="J106" s="208">
        <f>ROUND(I106*H106,2)</f>
        <v>0</v>
      </c>
      <c r="K106" s="204" t="s">
        <v>214</v>
      </c>
      <c r="L106" s="62"/>
      <c r="M106" s="209" t="s">
        <v>21</v>
      </c>
      <c r="N106" s="210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219</v>
      </c>
      <c r="AT106" s="25" t="s">
        <v>204</v>
      </c>
      <c r="AU106" s="25" t="s">
        <v>86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219</v>
      </c>
      <c r="BM106" s="25" t="s">
        <v>2346</v>
      </c>
    </row>
    <row r="107" spans="2:65" s="1" customFormat="1" ht="27">
      <c r="B107" s="42"/>
      <c r="C107" s="64"/>
      <c r="D107" s="214" t="s">
        <v>210</v>
      </c>
      <c r="E107" s="64"/>
      <c r="F107" s="215" t="s">
        <v>1875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86</v>
      </c>
    </row>
    <row r="108" spans="2:65" s="12" customFormat="1" ht="13.5">
      <c r="B108" s="220"/>
      <c r="C108" s="221"/>
      <c r="D108" s="214" t="s">
        <v>284</v>
      </c>
      <c r="E108" s="222" t="s">
        <v>21</v>
      </c>
      <c r="F108" s="223" t="s">
        <v>2347</v>
      </c>
      <c r="G108" s="221"/>
      <c r="H108" s="224">
        <v>11.303000000000001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284</v>
      </c>
      <c r="AU108" s="230" t="s">
        <v>86</v>
      </c>
      <c r="AV108" s="12" t="s">
        <v>86</v>
      </c>
      <c r="AW108" s="12" t="s">
        <v>39</v>
      </c>
      <c r="AX108" s="12" t="s">
        <v>84</v>
      </c>
      <c r="AY108" s="230" t="s">
        <v>201</v>
      </c>
    </row>
    <row r="109" spans="2:65" s="1" customFormat="1" ht="16.5" customHeight="1">
      <c r="B109" s="42"/>
      <c r="C109" s="202" t="s">
        <v>231</v>
      </c>
      <c r="D109" s="202" t="s">
        <v>204</v>
      </c>
      <c r="E109" s="203" t="s">
        <v>1877</v>
      </c>
      <c r="F109" s="204" t="s">
        <v>1878</v>
      </c>
      <c r="G109" s="205" t="s">
        <v>288</v>
      </c>
      <c r="H109" s="206">
        <v>4.1859999999999999</v>
      </c>
      <c r="I109" s="207"/>
      <c r="J109" s="208">
        <f>ROUND(I109*H109,2)</f>
        <v>0</v>
      </c>
      <c r="K109" s="204" t="s">
        <v>214</v>
      </c>
      <c r="L109" s="62"/>
      <c r="M109" s="209" t="s">
        <v>21</v>
      </c>
      <c r="N109" s="210" t="s">
        <v>47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219</v>
      </c>
      <c r="AT109" s="25" t="s">
        <v>204</v>
      </c>
      <c r="AU109" s="25" t="s">
        <v>86</v>
      </c>
      <c r="AY109" s="25" t="s">
        <v>201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219</v>
      </c>
      <c r="BM109" s="25" t="s">
        <v>2348</v>
      </c>
    </row>
    <row r="110" spans="2:65" s="1" customFormat="1" ht="27">
      <c r="B110" s="42"/>
      <c r="C110" s="64"/>
      <c r="D110" s="214" t="s">
        <v>210</v>
      </c>
      <c r="E110" s="64"/>
      <c r="F110" s="215" t="s">
        <v>1880</v>
      </c>
      <c r="G110" s="64"/>
      <c r="H110" s="64"/>
      <c r="I110" s="173"/>
      <c r="J110" s="64"/>
      <c r="K110" s="64"/>
      <c r="L110" s="62"/>
      <c r="M110" s="216"/>
      <c r="N110" s="43"/>
      <c r="O110" s="43"/>
      <c r="P110" s="43"/>
      <c r="Q110" s="43"/>
      <c r="R110" s="43"/>
      <c r="S110" s="43"/>
      <c r="T110" s="79"/>
      <c r="AT110" s="25" t="s">
        <v>210</v>
      </c>
      <c r="AU110" s="25" t="s">
        <v>86</v>
      </c>
    </row>
    <row r="111" spans="2:65" s="12" customFormat="1" ht="13.5">
      <c r="B111" s="220"/>
      <c r="C111" s="221"/>
      <c r="D111" s="214" t="s">
        <v>284</v>
      </c>
      <c r="E111" s="222" t="s">
        <v>21</v>
      </c>
      <c r="F111" s="223" t="s">
        <v>2349</v>
      </c>
      <c r="G111" s="221"/>
      <c r="H111" s="224">
        <v>4.1859999999999999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284</v>
      </c>
      <c r="AU111" s="230" t="s">
        <v>86</v>
      </c>
      <c r="AV111" s="12" t="s">
        <v>86</v>
      </c>
      <c r="AW111" s="12" t="s">
        <v>39</v>
      </c>
      <c r="AX111" s="12" t="s">
        <v>84</v>
      </c>
      <c r="AY111" s="230" t="s">
        <v>201</v>
      </c>
    </row>
    <row r="112" spans="2:65" s="1" customFormat="1" ht="16.5" customHeight="1">
      <c r="B112" s="42"/>
      <c r="C112" s="202" t="s">
        <v>235</v>
      </c>
      <c r="D112" s="202" t="s">
        <v>204</v>
      </c>
      <c r="E112" s="203" t="s">
        <v>1882</v>
      </c>
      <c r="F112" s="204" t="s">
        <v>1883</v>
      </c>
      <c r="G112" s="205" t="s">
        <v>288</v>
      </c>
      <c r="H112" s="206">
        <v>1.256</v>
      </c>
      <c r="I112" s="207"/>
      <c r="J112" s="208">
        <f>ROUND(I112*H112,2)</f>
        <v>0</v>
      </c>
      <c r="K112" s="204" t="s">
        <v>214</v>
      </c>
      <c r="L112" s="62"/>
      <c r="M112" s="209" t="s">
        <v>21</v>
      </c>
      <c r="N112" s="210" t="s">
        <v>47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219</v>
      </c>
      <c r="AT112" s="25" t="s">
        <v>204</v>
      </c>
      <c r="AU112" s="25" t="s">
        <v>86</v>
      </c>
      <c r="AY112" s="25" t="s">
        <v>201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219</v>
      </c>
      <c r="BM112" s="25" t="s">
        <v>2350</v>
      </c>
    </row>
    <row r="113" spans="2:65" s="1" customFormat="1" ht="27">
      <c r="B113" s="42"/>
      <c r="C113" s="64"/>
      <c r="D113" s="214" t="s">
        <v>210</v>
      </c>
      <c r="E113" s="64"/>
      <c r="F113" s="215" t="s">
        <v>1885</v>
      </c>
      <c r="G113" s="64"/>
      <c r="H113" s="64"/>
      <c r="I113" s="173"/>
      <c r="J113" s="64"/>
      <c r="K113" s="64"/>
      <c r="L113" s="62"/>
      <c r="M113" s="216"/>
      <c r="N113" s="43"/>
      <c r="O113" s="43"/>
      <c r="P113" s="43"/>
      <c r="Q113" s="43"/>
      <c r="R113" s="43"/>
      <c r="S113" s="43"/>
      <c r="T113" s="79"/>
      <c r="AT113" s="25" t="s">
        <v>210</v>
      </c>
      <c r="AU113" s="25" t="s">
        <v>86</v>
      </c>
    </row>
    <row r="114" spans="2:65" s="12" customFormat="1" ht="13.5">
      <c r="B114" s="220"/>
      <c r="C114" s="221"/>
      <c r="D114" s="214" t="s">
        <v>284</v>
      </c>
      <c r="E114" s="222" t="s">
        <v>21</v>
      </c>
      <c r="F114" s="223" t="s">
        <v>2351</v>
      </c>
      <c r="G114" s="221"/>
      <c r="H114" s="224">
        <v>1.256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284</v>
      </c>
      <c r="AU114" s="230" t="s">
        <v>86</v>
      </c>
      <c r="AV114" s="12" t="s">
        <v>86</v>
      </c>
      <c r="AW114" s="12" t="s">
        <v>39</v>
      </c>
      <c r="AX114" s="12" t="s">
        <v>84</v>
      </c>
      <c r="AY114" s="230" t="s">
        <v>201</v>
      </c>
    </row>
    <row r="115" spans="2:65" s="1" customFormat="1" ht="16.5" customHeight="1">
      <c r="B115" s="42"/>
      <c r="C115" s="202" t="s">
        <v>241</v>
      </c>
      <c r="D115" s="202" t="s">
        <v>204</v>
      </c>
      <c r="E115" s="203" t="s">
        <v>1887</v>
      </c>
      <c r="F115" s="204" t="s">
        <v>1888</v>
      </c>
      <c r="G115" s="205" t="s">
        <v>288</v>
      </c>
      <c r="H115" s="206">
        <v>95.852999999999994</v>
      </c>
      <c r="I115" s="207"/>
      <c r="J115" s="208">
        <f>ROUND(I115*H115,2)</f>
        <v>0</v>
      </c>
      <c r="K115" s="204" t="s">
        <v>214</v>
      </c>
      <c r="L115" s="62"/>
      <c r="M115" s="209" t="s">
        <v>21</v>
      </c>
      <c r="N115" s="210" t="s">
        <v>47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219</v>
      </c>
      <c r="AT115" s="25" t="s">
        <v>204</v>
      </c>
      <c r="AU115" s="25" t="s">
        <v>86</v>
      </c>
      <c r="AY115" s="25" t="s">
        <v>201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219</v>
      </c>
      <c r="BM115" s="25" t="s">
        <v>2352</v>
      </c>
    </row>
    <row r="116" spans="2:65" s="1" customFormat="1" ht="27">
      <c r="B116" s="42"/>
      <c r="C116" s="64"/>
      <c r="D116" s="214" t="s">
        <v>210</v>
      </c>
      <c r="E116" s="64"/>
      <c r="F116" s="215" t="s">
        <v>1890</v>
      </c>
      <c r="G116" s="64"/>
      <c r="H116" s="64"/>
      <c r="I116" s="173"/>
      <c r="J116" s="64"/>
      <c r="K116" s="64"/>
      <c r="L116" s="62"/>
      <c r="M116" s="216"/>
      <c r="N116" s="43"/>
      <c r="O116" s="43"/>
      <c r="P116" s="43"/>
      <c r="Q116" s="43"/>
      <c r="R116" s="43"/>
      <c r="S116" s="43"/>
      <c r="T116" s="79"/>
      <c r="AT116" s="25" t="s">
        <v>210</v>
      </c>
      <c r="AU116" s="25" t="s">
        <v>86</v>
      </c>
    </row>
    <row r="117" spans="2:65" s="14" customFormat="1" ht="13.5">
      <c r="B117" s="242"/>
      <c r="C117" s="243"/>
      <c r="D117" s="214" t="s">
        <v>284</v>
      </c>
      <c r="E117" s="244" t="s">
        <v>21</v>
      </c>
      <c r="F117" s="245" t="s">
        <v>2353</v>
      </c>
      <c r="G117" s="243"/>
      <c r="H117" s="244" t="s">
        <v>21</v>
      </c>
      <c r="I117" s="246"/>
      <c r="J117" s="243"/>
      <c r="K117" s="243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284</v>
      </c>
      <c r="AU117" s="251" t="s">
        <v>86</v>
      </c>
      <c r="AV117" s="14" t="s">
        <v>84</v>
      </c>
      <c r="AW117" s="14" t="s">
        <v>39</v>
      </c>
      <c r="AX117" s="14" t="s">
        <v>76</v>
      </c>
      <c r="AY117" s="251" t="s">
        <v>201</v>
      </c>
    </row>
    <row r="118" spans="2:65" s="12" customFormat="1" ht="13.5">
      <c r="B118" s="220"/>
      <c r="C118" s="221"/>
      <c r="D118" s="214" t="s">
        <v>284</v>
      </c>
      <c r="E118" s="222" t="s">
        <v>21</v>
      </c>
      <c r="F118" s="223" t="s">
        <v>2354</v>
      </c>
      <c r="G118" s="221"/>
      <c r="H118" s="224">
        <v>69.146000000000001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284</v>
      </c>
      <c r="AU118" s="230" t="s">
        <v>86</v>
      </c>
      <c r="AV118" s="12" t="s">
        <v>86</v>
      </c>
      <c r="AW118" s="12" t="s">
        <v>39</v>
      </c>
      <c r="AX118" s="12" t="s">
        <v>76</v>
      </c>
      <c r="AY118" s="230" t="s">
        <v>201</v>
      </c>
    </row>
    <row r="119" spans="2:65" s="12" customFormat="1" ht="13.5">
      <c r="B119" s="220"/>
      <c r="C119" s="221"/>
      <c r="D119" s="214" t="s">
        <v>284</v>
      </c>
      <c r="E119" s="222" t="s">
        <v>21</v>
      </c>
      <c r="F119" s="223" t="s">
        <v>2355</v>
      </c>
      <c r="G119" s="221"/>
      <c r="H119" s="224">
        <v>34.130000000000003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284</v>
      </c>
      <c r="AU119" s="230" t="s">
        <v>86</v>
      </c>
      <c r="AV119" s="12" t="s">
        <v>86</v>
      </c>
      <c r="AW119" s="12" t="s">
        <v>39</v>
      </c>
      <c r="AX119" s="12" t="s">
        <v>76</v>
      </c>
      <c r="AY119" s="230" t="s">
        <v>201</v>
      </c>
    </row>
    <row r="120" spans="2:65" s="12" customFormat="1" ht="13.5">
      <c r="B120" s="220"/>
      <c r="C120" s="221"/>
      <c r="D120" s="214" t="s">
        <v>284</v>
      </c>
      <c r="E120" s="222" t="s">
        <v>21</v>
      </c>
      <c r="F120" s="223" t="s">
        <v>2356</v>
      </c>
      <c r="G120" s="221"/>
      <c r="H120" s="224">
        <v>7.6859999999999999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284</v>
      </c>
      <c r="AU120" s="230" t="s">
        <v>86</v>
      </c>
      <c r="AV120" s="12" t="s">
        <v>86</v>
      </c>
      <c r="AW120" s="12" t="s">
        <v>39</v>
      </c>
      <c r="AX120" s="12" t="s">
        <v>76</v>
      </c>
      <c r="AY120" s="230" t="s">
        <v>201</v>
      </c>
    </row>
    <row r="121" spans="2:65" s="12" customFormat="1" ht="13.5">
      <c r="B121" s="220"/>
      <c r="C121" s="221"/>
      <c r="D121" s="214" t="s">
        <v>284</v>
      </c>
      <c r="E121" s="222" t="s">
        <v>21</v>
      </c>
      <c r="F121" s="223" t="s">
        <v>2357</v>
      </c>
      <c r="G121" s="221"/>
      <c r="H121" s="224">
        <v>8.1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284</v>
      </c>
      <c r="AU121" s="230" t="s">
        <v>86</v>
      </c>
      <c r="AV121" s="12" t="s">
        <v>86</v>
      </c>
      <c r="AW121" s="12" t="s">
        <v>39</v>
      </c>
      <c r="AX121" s="12" t="s">
        <v>76</v>
      </c>
      <c r="AY121" s="230" t="s">
        <v>201</v>
      </c>
    </row>
    <row r="122" spans="2:65" s="14" customFormat="1" ht="13.5">
      <c r="B122" s="242"/>
      <c r="C122" s="243"/>
      <c r="D122" s="214" t="s">
        <v>284</v>
      </c>
      <c r="E122" s="244" t="s">
        <v>21</v>
      </c>
      <c r="F122" s="245" t="s">
        <v>2358</v>
      </c>
      <c r="G122" s="243"/>
      <c r="H122" s="244" t="s">
        <v>21</v>
      </c>
      <c r="I122" s="246"/>
      <c r="J122" s="243"/>
      <c r="K122" s="243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284</v>
      </c>
      <c r="AU122" s="251" t="s">
        <v>86</v>
      </c>
      <c r="AV122" s="14" t="s">
        <v>84</v>
      </c>
      <c r="AW122" s="14" t="s">
        <v>39</v>
      </c>
      <c r="AX122" s="14" t="s">
        <v>76</v>
      </c>
      <c r="AY122" s="251" t="s">
        <v>201</v>
      </c>
    </row>
    <row r="123" spans="2:65" s="12" customFormat="1" ht="13.5">
      <c r="B123" s="220"/>
      <c r="C123" s="221"/>
      <c r="D123" s="214" t="s">
        <v>284</v>
      </c>
      <c r="E123" s="222" t="s">
        <v>21</v>
      </c>
      <c r="F123" s="223" t="s">
        <v>2359</v>
      </c>
      <c r="G123" s="221"/>
      <c r="H123" s="224">
        <v>-9.2110000000000003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284</v>
      </c>
      <c r="AU123" s="230" t="s">
        <v>86</v>
      </c>
      <c r="AV123" s="12" t="s">
        <v>86</v>
      </c>
      <c r="AW123" s="12" t="s">
        <v>39</v>
      </c>
      <c r="AX123" s="12" t="s">
        <v>76</v>
      </c>
      <c r="AY123" s="230" t="s">
        <v>201</v>
      </c>
    </row>
    <row r="124" spans="2:65" s="12" customFormat="1" ht="13.5">
      <c r="B124" s="220"/>
      <c r="C124" s="221"/>
      <c r="D124" s="214" t="s">
        <v>284</v>
      </c>
      <c r="E124" s="222" t="s">
        <v>21</v>
      </c>
      <c r="F124" s="223" t="s">
        <v>2360</v>
      </c>
      <c r="G124" s="221"/>
      <c r="H124" s="224">
        <v>-3.3479999999999999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284</v>
      </c>
      <c r="AU124" s="230" t="s">
        <v>86</v>
      </c>
      <c r="AV124" s="12" t="s">
        <v>86</v>
      </c>
      <c r="AW124" s="12" t="s">
        <v>39</v>
      </c>
      <c r="AX124" s="12" t="s">
        <v>76</v>
      </c>
      <c r="AY124" s="230" t="s">
        <v>201</v>
      </c>
    </row>
    <row r="125" spans="2:65" s="15" customFormat="1" ht="13.5">
      <c r="B125" s="266"/>
      <c r="C125" s="267"/>
      <c r="D125" s="214" t="s">
        <v>284</v>
      </c>
      <c r="E125" s="268" t="s">
        <v>21</v>
      </c>
      <c r="F125" s="269" t="s">
        <v>1870</v>
      </c>
      <c r="G125" s="267"/>
      <c r="H125" s="270">
        <v>106.503</v>
      </c>
      <c r="I125" s="271"/>
      <c r="J125" s="267"/>
      <c r="K125" s="267"/>
      <c r="L125" s="272"/>
      <c r="M125" s="273"/>
      <c r="N125" s="274"/>
      <c r="O125" s="274"/>
      <c r="P125" s="274"/>
      <c r="Q125" s="274"/>
      <c r="R125" s="274"/>
      <c r="S125" s="274"/>
      <c r="T125" s="275"/>
      <c r="AT125" s="276" t="s">
        <v>284</v>
      </c>
      <c r="AU125" s="276" t="s">
        <v>86</v>
      </c>
      <c r="AV125" s="15" t="s">
        <v>121</v>
      </c>
      <c r="AW125" s="15" t="s">
        <v>39</v>
      </c>
      <c r="AX125" s="15" t="s">
        <v>76</v>
      </c>
      <c r="AY125" s="276" t="s">
        <v>201</v>
      </c>
    </row>
    <row r="126" spans="2:65" s="12" customFormat="1" ht="13.5">
      <c r="B126" s="220"/>
      <c r="C126" s="221"/>
      <c r="D126" s="214" t="s">
        <v>284</v>
      </c>
      <c r="E126" s="222" t="s">
        <v>21</v>
      </c>
      <c r="F126" s="223" t="s">
        <v>2361</v>
      </c>
      <c r="G126" s="221"/>
      <c r="H126" s="224">
        <v>95.852999999999994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284</v>
      </c>
      <c r="AU126" s="230" t="s">
        <v>86</v>
      </c>
      <c r="AV126" s="12" t="s">
        <v>86</v>
      </c>
      <c r="AW126" s="12" t="s">
        <v>39</v>
      </c>
      <c r="AX126" s="12" t="s">
        <v>84</v>
      </c>
      <c r="AY126" s="230" t="s">
        <v>201</v>
      </c>
    </row>
    <row r="127" spans="2:65" s="1" customFormat="1" ht="16.5" customHeight="1">
      <c r="B127" s="42"/>
      <c r="C127" s="202" t="s">
        <v>245</v>
      </c>
      <c r="D127" s="202" t="s">
        <v>204</v>
      </c>
      <c r="E127" s="203" t="s">
        <v>1908</v>
      </c>
      <c r="F127" s="204" t="s">
        <v>1909</v>
      </c>
      <c r="G127" s="205" t="s">
        <v>288</v>
      </c>
      <c r="H127" s="206">
        <v>28.756</v>
      </c>
      <c r="I127" s="207"/>
      <c r="J127" s="208">
        <f>ROUND(I127*H127,2)</f>
        <v>0</v>
      </c>
      <c r="K127" s="204" t="s">
        <v>214</v>
      </c>
      <c r="L127" s="62"/>
      <c r="M127" s="209" t="s">
        <v>21</v>
      </c>
      <c r="N127" s="210" t="s">
        <v>47</v>
      </c>
      <c r="O127" s="43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5" t="s">
        <v>219</v>
      </c>
      <c r="AT127" s="25" t="s">
        <v>204</v>
      </c>
      <c r="AU127" s="25" t="s">
        <v>86</v>
      </c>
      <c r="AY127" s="25" t="s">
        <v>201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84</v>
      </c>
      <c r="BK127" s="213">
        <f>ROUND(I127*H127,2)</f>
        <v>0</v>
      </c>
      <c r="BL127" s="25" t="s">
        <v>219</v>
      </c>
      <c r="BM127" s="25" t="s">
        <v>2362</v>
      </c>
    </row>
    <row r="128" spans="2:65" s="1" customFormat="1" ht="27">
      <c r="B128" s="42"/>
      <c r="C128" s="64"/>
      <c r="D128" s="214" t="s">
        <v>210</v>
      </c>
      <c r="E128" s="64"/>
      <c r="F128" s="215" t="s">
        <v>1911</v>
      </c>
      <c r="G128" s="64"/>
      <c r="H128" s="64"/>
      <c r="I128" s="173"/>
      <c r="J128" s="64"/>
      <c r="K128" s="64"/>
      <c r="L128" s="62"/>
      <c r="M128" s="216"/>
      <c r="N128" s="43"/>
      <c r="O128" s="43"/>
      <c r="P128" s="43"/>
      <c r="Q128" s="43"/>
      <c r="R128" s="43"/>
      <c r="S128" s="43"/>
      <c r="T128" s="79"/>
      <c r="AT128" s="25" t="s">
        <v>210</v>
      </c>
      <c r="AU128" s="25" t="s">
        <v>86</v>
      </c>
    </row>
    <row r="129" spans="2:65" s="12" customFormat="1" ht="13.5">
      <c r="B129" s="220"/>
      <c r="C129" s="221"/>
      <c r="D129" s="214" t="s">
        <v>284</v>
      </c>
      <c r="E129" s="222" t="s">
        <v>21</v>
      </c>
      <c r="F129" s="223" t="s">
        <v>2363</v>
      </c>
      <c r="G129" s="221"/>
      <c r="H129" s="224">
        <v>28.756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284</v>
      </c>
      <c r="AU129" s="230" t="s">
        <v>86</v>
      </c>
      <c r="AV129" s="12" t="s">
        <v>86</v>
      </c>
      <c r="AW129" s="12" t="s">
        <v>39</v>
      </c>
      <c r="AX129" s="12" t="s">
        <v>84</v>
      </c>
      <c r="AY129" s="230" t="s">
        <v>201</v>
      </c>
    </row>
    <row r="130" spans="2:65" s="1" customFormat="1" ht="16.5" customHeight="1">
      <c r="B130" s="42"/>
      <c r="C130" s="202" t="s">
        <v>249</v>
      </c>
      <c r="D130" s="202" t="s">
        <v>204</v>
      </c>
      <c r="E130" s="203" t="s">
        <v>1913</v>
      </c>
      <c r="F130" s="204" t="s">
        <v>1914</v>
      </c>
      <c r="G130" s="205" t="s">
        <v>288</v>
      </c>
      <c r="H130" s="206">
        <v>10.65</v>
      </c>
      <c r="I130" s="207"/>
      <c r="J130" s="208">
        <f>ROUND(I130*H130,2)</f>
        <v>0</v>
      </c>
      <c r="K130" s="204" t="s">
        <v>214</v>
      </c>
      <c r="L130" s="62"/>
      <c r="M130" s="209" t="s">
        <v>21</v>
      </c>
      <c r="N130" s="210" t="s">
        <v>47</v>
      </c>
      <c r="O130" s="43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AR130" s="25" t="s">
        <v>219</v>
      </c>
      <c r="AT130" s="25" t="s">
        <v>204</v>
      </c>
      <c r="AU130" s="25" t="s">
        <v>86</v>
      </c>
      <c r="AY130" s="25" t="s">
        <v>201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84</v>
      </c>
      <c r="BK130" s="213">
        <f>ROUND(I130*H130,2)</f>
        <v>0</v>
      </c>
      <c r="BL130" s="25" t="s">
        <v>219</v>
      </c>
      <c r="BM130" s="25" t="s">
        <v>2364</v>
      </c>
    </row>
    <row r="131" spans="2:65" s="1" customFormat="1" ht="27">
      <c r="B131" s="42"/>
      <c r="C131" s="64"/>
      <c r="D131" s="214" t="s">
        <v>210</v>
      </c>
      <c r="E131" s="64"/>
      <c r="F131" s="215" t="s">
        <v>1916</v>
      </c>
      <c r="G131" s="64"/>
      <c r="H131" s="64"/>
      <c r="I131" s="173"/>
      <c r="J131" s="64"/>
      <c r="K131" s="64"/>
      <c r="L131" s="62"/>
      <c r="M131" s="216"/>
      <c r="N131" s="43"/>
      <c r="O131" s="43"/>
      <c r="P131" s="43"/>
      <c r="Q131" s="43"/>
      <c r="R131" s="43"/>
      <c r="S131" s="43"/>
      <c r="T131" s="79"/>
      <c r="AT131" s="25" t="s">
        <v>210</v>
      </c>
      <c r="AU131" s="25" t="s">
        <v>86</v>
      </c>
    </row>
    <row r="132" spans="2:65" s="12" customFormat="1" ht="27">
      <c r="B132" s="220"/>
      <c r="C132" s="221"/>
      <c r="D132" s="214" t="s">
        <v>284</v>
      </c>
      <c r="E132" s="222" t="s">
        <v>21</v>
      </c>
      <c r="F132" s="223" t="s">
        <v>2365</v>
      </c>
      <c r="G132" s="221"/>
      <c r="H132" s="224">
        <v>10.65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284</v>
      </c>
      <c r="AU132" s="230" t="s">
        <v>86</v>
      </c>
      <c r="AV132" s="12" t="s">
        <v>86</v>
      </c>
      <c r="AW132" s="12" t="s">
        <v>39</v>
      </c>
      <c r="AX132" s="12" t="s">
        <v>84</v>
      </c>
      <c r="AY132" s="230" t="s">
        <v>201</v>
      </c>
    </row>
    <row r="133" spans="2:65" s="1" customFormat="1" ht="16.5" customHeight="1">
      <c r="B133" s="42"/>
      <c r="C133" s="202" t="s">
        <v>255</v>
      </c>
      <c r="D133" s="202" t="s">
        <v>204</v>
      </c>
      <c r="E133" s="203" t="s">
        <v>1918</v>
      </c>
      <c r="F133" s="204" t="s">
        <v>1919</v>
      </c>
      <c r="G133" s="205" t="s">
        <v>288</v>
      </c>
      <c r="H133" s="206">
        <v>3.1949999999999998</v>
      </c>
      <c r="I133" s="207"/>
      <c r="J133" s="208">
        <f>ROUND(I133*H133,2)</f>
        <v>0</v>
      </c>
      <c r="K133" s="204" t="s">
        <v>214</v>
      </c>
      <c r="L133" s="62"/>
      <c r="M133" s="209" t="s">
        <v>21</v>
      </c>
      <c r="N133" s="210" t="s">
        <v>47</v>
      </c>
      <c r="O133" s="43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219</v>
      </c>
      <c r="AT133" s="25" t="s">
        <v>204</v>
      </c>
      <c r="AU133" s="25" t="s">
        <v>86</v>
      </c>
      <c r="AY133" s="25" t="s">
        <v>201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84</v>
      </c>
      <c r="BK133" s="213">
        <f>ROUND(I133*H133,2)</f>
        <v>0</v>
      </c>
      <c r="BL133" s="25" t="s">
        <v>219</v>
      </c>
      <c r="BM133" s="25" t="s">
        <v>2366</v>
      </c>
    </row>
    <row r="134" spans="2:65" s="1" customFormat="1" ht="27">
      <c r="B134" s="42"/>
      <c r="C134" s="64"/>
      <c r="D134" s="214" t="s">
        <v>210</v>
      </c>
      <c r="E134" s="64"/>
      <c r="F134" s="215" t="s">
        <v>1921</v>
      </c>
      <c r="G134" s="64"/>
      <c r="H134" s="64"/>
      <c r="I134" s="173"/>
      <c r="J134" s="64"/>
      <c r="K134" s="64"/>
      <c r="L134" s="62"/>
      <c r="M134" s="216"/>
      <c r="N134" s="43"/>
      <c r="O134" s="43"/>
      <c r="P134" s="43"/>
      <c r="Q134" s="43"/>
      <c r="R134" s="43"/>
      <c r="S134" s="43"/>
      <c r="T134" s="79"/>
      <c r="AT134" s="25" t="s">
        <v>210</v>
      </c>
      <c r="AU134" s="25" t="s">
        <v>86</v>
      </c>
    </row>
    <row r="135" spans="2:65" s="12" customFormat="1" ht="13.5">
      <c r="B135" s="220"/>
      <c r="C135" s="221"/>
      <c r="D135" s="214" t="s">
        <v>284</v>
      </c>
      <c r="E135" s="222" t="s">
        <v>21</v>
      </c>
      <c r="F135" s="223" t="s">
        <v>2367</v>
      </c>
      <c r="G135" s="221"/>
      <c r="H135" s="224">
        <v>3.1949999999999998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284</v>
      </c>
      <c r="AU135" s="230" t="s">
        <v>86</v>
      </c>
      <c r="AV135" s="12" t="s">
        <v>86</v>
      </c>
      <c r="AW135" s="12" t="s">
        <v>39</v>
      </c>
      <c r="AX135" s="12" t="s">
        <v>84</v>
      </c>
      <c r="AY135" s="230" t="s">
        <v>201</v>
      </c>
    </row>
    <row r="136" spans="2:65" s="1" customFormat="1" ht="16.5" customHeight="1">
      <c r="B136" s="42"/>
      <c r="C136" s="202" t="s">
        <v>259</v>
      </c>
      <c r="D136" s="202" t="s">
        <v>204</v>
      </c>
      <c r="E136" s="203" t="s">
        <v>1930</v>
      </c>
      <c r="F136" s="204" t="s">
        <v>1931</v>
      </c>
      <c r="G136" s="205" t="s">
        <v>281</v>
      </c>
      <c r="H136" s="206">
        <v>161.44800000000001</v>
      </c>
      <c r="I136" s="207"/>
      <c r="J136" s="208">
        <f>ROUND(I136*H136,2)</f>
        <v>0</v>
      </c>
      <c r="K136" s="204" t="s">
        <v>214</v>
      </c>
      <c r="L136" s="62"/>
      <c r="M136" s="209" t="s">
        <v>21</v>
      </c>
      <c r="N136" s="210" t="s">
        <v>47</v>
      </c>
      <c r="O136" s="43"/>
      <c r="P136" s="211">
        <f>O136*H136</f>
        <v>0</v>
      </c>
      <c r="Q136" s="211">
        <v>8.4999999999999995E-4</v>
      </c>
      <c r="R136" s="211">
        <f>Q136*H136</f>
        <v>0.13723079999999999</v>
      </c>
      <c r="S136" s="211">
        <v>0</v>
      </c>
      <c r="T136" s="212">
        <f>S136*H136</f>
        <v>0</v>
      </c>
      <c r="AR136" s="25" t="s">
        <v>219</v>
      </c>
      <c r="AT136" s="25" t="s">
        <v>204</v>
      </c>
      <c r="AU136" s="25" t="s">
        <v>86</v>
      </c>
      <c r="AY136" s="25" t="s">
        <v>201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84</v>
      </c>
      <c r="BK136" s="213">
        <f>ROUND(I136*H136,2)</f>
        <v>0</v>
      </c>
      <c r="BL136" s="25" t="s">
        <v>219</v>
      </c>
      <c r="BM136" s="25" t="s">
        <v>2368</v>
      </c>
    </row>
    <row r="137" spans="2:65" s="1" customFormat="1" ht="27">
      <c r="B137" s="42"/>
      <c r="C137" s="64"/>
      <c r="D137" s="214" t="s">
        <v>210</v>
      </c>
      <c r="E137" s="64"/>
      <c r="F137" s="215" t="s">
        <v>1933</v>
      </c>
      <c r="G137" s="64"/>
      <c r="H137" s="64"/>
      <c r="I137" s="173"/>
      <c r="J137" s="64"/>
      <c r="K137" s="64"/>
      <c r="L137" s="62"/>
      <c r="M137" s="216"/>
      <c r="N137" s="43"/>
      <c r="O137" s="43"/>
      <c r="P137" s="43"/>
      <c r="Q137" s="43"/>
      <c r="R137" s="43"/>
      <c r="S137" s="43"/>
      <c r="T137" s="79"/>
      <c r="AT137" s="25" t="s">
        <v>210</v>
      </c>
      <c r="AU137" s="25" t="s">
        <v>86</v>
      </c>
    </row>
    <row r="138" spans="2:65" s="14" customFormat="1" ht="13.5">
      <c r="B138" s="242"/>
      <c r="C138" s="243"/>
      <c r="D138" s="214" t="s">
        <v>284</v>
      </c>
      <c r="E138" s="244" t="s">
        <v>21</v>
      </c>
      <c r="F138" s="245" t="s">
        <v>2353</v>
      </c>
      <c r="G138" s="243"/>
      <c r="H138" s="244" t="s">
        <v>21</v>
      </c>
      <c r="I138" s="246"/>
      <c r="J138" s="243"/>
      <c r="K138" s="243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284</v>
      </c>
      <c r="AU138" s="251" t="s">
        <v>86</v>
      </c>
      <c r="AV138" s="14" t="s">
        <v>84</v>
      </c>
      <c r="AW138" s="14" t="s">
        <v>39</v>
      </c>
      <c r="AX138" s="14" t="s">
        <v>76</v>
      </c>
      <c r="AY138" s="251" t="s">
        <v>201</v>
      </c>
    </row>
    <row r="139" spans="2:65" s="12" customFormat="1" ht="13.5">
      <c r="B139" s="220"/>
      <c r="C139" s="221"/>
      <c r="D139" s="214" t="s">
        <v>284</v>
      </c>
      <c r="E139" s="222" t="s">
        <v>21</v>
      </c>
      <c r="F139" s="223" t="s">
        <v>2369</v>
      </c>
      <c r="G139" s="221"/>
      <c r="H139" s="224">
        <v>92.194000000000003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284</v>
      </c>
      <c r="AU139" s="230" t="s">
        <v>86</v>
      </c>
      <c r="AV139" s="12" t="s">
        <v>86</v>
      </c>
      <c r="AW139" s="12" t="s">
        <v>39</v>
      </c>
      <c r="AX139" s="12" t="s">
        <v>76</v>
      </c>
      <c r="AY139" s="230" t="s">
        <v>201</v>
      </c>
    </row>
    <row r="140" spans="2:65" s="12" customFormat="1" ht="13.5">
      <c r="B140" s="220"/>
      <c r="C140" s="221"/>
      <c r="D140" s="214" t="s">
        <v>284</v>
      </c>
      <c r="E140" s="222" t="s">
        <v>21</v>
      </c>
      <c r="F140" s="223" t="s">
        <v>2370</v>
      </c>
      <c r="G140" s="221"/>
      <c r="H140" s="224">
        <v>45.506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284</v>
      </c>
      <c r="AU140" s="230" t="s">
        <v>86</v>
      </c>
      <c r="AV140" s="12" t="s">
        <v>86</v>
      </c>
      <c r="AW140" s="12" t="s">
        <v>39</v>
      </c>
      <c r="AX140" s="12" t="s">
        <v>76</v>
      </c>
      <c r="AY140" s="230" t="s">
        <v>201</v>
      </c>
    </row>
    <row r="141" spans="2:65" s="12" customFormat="1" ht="13.5">
      <c r="B141" s="220"/>
      <c r="C141" s="221"/>
      <c r="D141" s="214" t="s">
        <v>284</v>
      </c>
      <c r="E141" s="222" t="s">
        <v>21</v>
      </c>
      <c r="F141" s="223" t="s">
        <v>2371</v>
      </c>
      <c r="G141" s="221"/>
      <c r="H141" s="224">
        <v>10.247999999999999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284</v>
      </c>
      <c r="AU141" s="230" t="s">
        <v>86</v>
      </c>
      <c r="AV141" s="12" t="s">
        <v>86</v>
      </c>
      <c r="AW141" s="12" t="s">
        <v>39</v>
      </c>
      <c r="AX141" s="12" t="s">
        <v>76</v>
      </c>
      <c r="AY141" s="230" t="s">
        <v>201</v>
      </c>
    </row>
    <row r="142" spans="2:65" s="12" customFormat="1" ht="13.5">
      <c r="B142" s="220"/>
      <c r="C142" s="221"/>
      <c r="D142" s="214" t="s">
        <v>284</v>
      </c>
      <c r="E142" s="222" t="s">
        <v>21</v>
      </c>
      <c r="F142" s="223" t="s">
        <v>2372</v>
      </c>
      <c r="G142" s="221"/>
      <c r="H142" s="224">
        <v>13.5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284</v>
      </c>
      <c r="AU142" s="230" t="s">
        <v>86</v>
      </c>
      <c r="AV142" s="12" t="s">
        <v>86</v>
      </c>
      <c r="AW142" s="12" t="s">
        <v>39</v>
      </c>
      <c r="AX142" s="12" t="s">
        <v>76</v>
      </c>
      <c r="AY142" s="230" t="s">
        <v>201</v>
      </c>
    </row>
    <row r="143" spans="2:65" s="13" customFormat="1" ht="13.5">
      <c r="B143" s="231"/>
      <c r="C143" s="232"/>
      <c r="D143" s="214" t="s">
        <v>284</v>
      </c>
      <c r="E143" s="233" t="s">
        <v>21</v>
      </c>
      <c r="F143" s="234" t="s">
        <v>293</v>
      </c>
      <c r="G143" s="232"/>
      <c r="H143" s="235">
        <v>161.44800000000001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284</v>
      </c>
      <c r="AU143" s="241" t="s">
        <v>86</v>
      </c>
      <c r="AV143" s="13" t="s">
        <v>219</v>
      </c>
      <c r="AW143" s="13" t="s">
        <v>39</v>
      </c>
      <c r="AX143" s="13" t="s">
        <v>84</v>
      </c>
      <c r="AY143" s="241" t="s">
        <v>201</v>
      </c>
    </row>
    <row r="144" spans="2:65" s="1" customFormat="1" ht="16.5" customHeight="1">
      <c r="B144" s="42"/>
      <c r="C144" s="202" t="s">
        <v>263</v>
      </c>
      <c r="D144" s="202" t="s">
        <v>204</v>
      </c>
      <c r="E144" s="203" t="s">
        <v>1945</v>
      </c>
      <c r="F144" s="204" t="s">
        <v>1946</v>
      </c>
      <c r="G144" s="205" t="s">
        <v>281</v>
      </c>
      <c r="H144" s="206">
        <v>161.44800000000001</v>
      </c>
      <c r="I144" s="207"/>
      <c r="J144" s="208">
        <f>ROUND(I144*H144,2)</f>
        <v>0</v>
      </c>
      <c r="K144" s="204" t="s">
        <v>214</v>
      </c>
      <c r="L144" s="62"/>
      <c r="M144" s="209" t="s">
        <v>21</v>
      </c>
      <c r="N144" s="210" t="s">
        <v>47</v>
      </c>
      <c r="O144" s="43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25" t="s">
        <v>219</v>
      </c>
      <c r="AT144" s="25" t="s">
        <v>204</v>
      </c>
      <c r="AU144" s="25" t="s">
        <v>86</v>
      </c>
      <c r="AY144" s="25" t="s">
        <v>201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84</v>
      </c>
      <c r="BK144" s="213">
        <f>ROUND(I144*H144,2)</f>
        <v>0</v>
      </c>
      <c r="BL144" s="25" t="s">
        <v>219</v>
      </c>
      <c r="BM144" s="25" t="s">
        <v>2373</v>
      </c>
    </row>
    <row r="145" spans="2:65" s="1" customFormat="1" ht="27">
      <c r="B145" s="42"/>
      <c r="C145" s="64"/>
      <c r="D145" s="214" t="s">
        <v>210</v>
      </c>
      <c r="E145" s="64"/>
      <c r="F145" s="215" t="s">
        <v>1948</v>
      </c>
      <c r="G145" s="64"/>
      <c r="H145" s="64"/>
      <c r="I145" s="173"/>
      <c r="J145" s="64"/>
      <c r="K145" s="64"/>
      <c r="L145" s="62"/>
      <c r="M145" s="216"/>
      <c r="N145" s="43"/>
      <c r="O145" s="43"/>
      <c r="P145" s="43"/>
      <c r="Q145" s="43"/>
      <c r="R145" s="43"/>
      <c r="S145" s="43"/>
      <c r="T145" s="79"/>
      <c r="AT145" s="25" t="s">
        <v>210</v>
      </c>
      <c r="AU145" s="25" t="s">
        <v>86</v>
      </c>
    </row>
    <row r="146" spans="2:65" s="12" customFormat="1" ht="13.5">
      <c r="B146" s="220"/>
      <c r="C146" s="221"/>
      <c r="D146" s="214" t="s">
        <v>284</v>
      </c>
      <c r="E146" s="222" t="s">
        <v>21</v>
      </c>
      <c r="F146" s="223" t="s">
        <v>2374</v>
      </c>
      <c r="G146" s="221"/>
      <c r="H146" s="224">
        <v>161.44800000000001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284</v>
      </c>
      <c r="AU146" s="230" t="s">
        <v>86</v>
      </c>
      <c r="AV146" s="12" t="s">
        <v>86</v>
      </c>
      <c r="AW146" s="12" t="s">
        <v>39</v>
      </c>
      <c r="AX146" s="12" t="s">
        <v>84</v>
      </c>
      <c r="AY146" s="230" t="s">
        <v>201</v>
      </c>
    </row>
    <row r="147" spans="2:65" s="1" customFormat="1" ht="16.5" customHeight="1">
      <c r="B147" s="42"/>
      <c r="C147" s="202" t="s">
        <v>10</v>
      </c>
      <c r="D147" s="202" t="s">
        <v>204</v>
      </c>
      <c r="E147" s="203" t="s">
        <v>2375</v>
      </c>
      <c r="F147" s="204" t="s">
        <v>2376</v>
      </c>
      <c r="G147" s="205" t="s">
        <v>281</v>
      </c>
      <c r="H147" s="206">
        <v>70.56</v>
      </c>
      <c r="I147" s="207"/>
      <c r="J147" s="208">
        <f>ROUND(I147*H147,2)</f>
        <v>0</v>
      </c>
      <c r="K147" s="204" t="s">
        <v>214</v>
      </c>
      <c r="L147" s="62"/>
      <c r="M147" s="209" t="s">
        <v>21</v>
      </c>
      <c r="N147" s="210" t="s">
        <v>47</v>
      </c>
      <c r="O147" s="43"/>
      <c r="P147" s="211">
        <f>O147*H147</f>
        <v>0</v>
      </c>
      <c r="Q147" s="211">
        <v>6.9999999999999999E-4</v>
      </c>
      <c r="R147" s="211">
        <f>Q147*H147</f>
        <v>4.9391999999999998E-2</v>
      </c>
      <c r="S147" s="211">
        <v>0</v>
      </c>
      <c r="T147" s="212">
        <f>S147*H147</f>
        <v>0</v>
      </c>
      <c r="AR147" s="25" t="s">
        <v>219</v>
      </c>
      <c r="AT147" s="25" t="s">
        <v>204</v>
      </c>
      <c r="AU147" s="25" t="s">
        <v>86</v>
      </c>
      <c r="AY147" s="25" t="s">
        <v>201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84</v>
      </c>
      <c r="BK147" s="213">
        <f>ROUND(I147*H147,2)</f>
        <v>0</v>
      </c>
      <c r="BL147" s="25" t="s">
        <v>219</v>
      </c>
      <c r="BM147" s="25" t="s">
        <v>2377</v>
      </c>
    </row>
    <row r="148" spans="2:65" s="1" customFormat="1" ht="13.5">
      <c r="B148" s="42"/>
      <c r="C148" s="64"/>
      <c r="D148" s="214" t="s">
        <v>210</v>
      </c>
      <c r="E148" s="64"/>
      <c r="F148" s="215" t="s">
        <v>2378</v>
      </c>
      <c r="G148" s="64"/>
      <c r="H148" s="64"/>
      <c r="I148" s="173"/>
      <c r="J148" s="64"/>
      <c r="K148" s="64"/>
      <c r="L148" s="62"/>
      <c r="M148" s="216"/>
      <c r="N148" s="43"/>
      <c r="O148" s="43"/>
      <c r="P148" s="43"/>
      <c r="Q148" s="43"/>
      <c r="R148" s="43"/>
      <c r="S148" s="43"/>
      <c r="T148" s="79"/>
      <c r="AT148" s="25" t="s">
        <v>210</v>
      </c>
      <c r="AU148" s="25" t="s">
        <v>86</v>
      </c>
    </row>
    <row r="149" spans="2:65" s="12" customFormat="1" ht="13.5">
      <c r="B149" s="220"/>
      <c r="C149" s="221"/>
      <c r="D149" s="214" t="s">
        <v>284</v>
      </c>
      <c r="E149" s="222" t="s">
        <v>21</v>
      </c>
      <c r="F149" s="223" t="s">
        <v>2379</v>
      </c>
      <c r="G149" s="221"/>
      <c r="H149" s="224">
        <v>70.56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284</v>
      </c>
      <c r="AU149" s="230" t="s">
        <v>86</v>
      </c>
      <c r="AV149" s="12" t="s">
        <v>86</v>
      </c>
      <c r="AW149" s="12" t="s">
        <v>39</v>
      </c>
      <c r="AX149" s="12" t="s">
        <v>84</v>
      </c>
      <c r="AY149" s="230" t="s">
        <v>201</v>
      </c>
    </row>
    <row r="150" spans="2:65" s="1" customFormat="1" ht="16.5" customHeight="1">
      <c r="B150" s="42"/>
      <c r="C150" s="202" t="s">
        <v>360</v>
      </c>
      <c r="D150" s="202" t="s">
        <v>204</v>
      </c>
      <c r="E150" s="203" t="s">
        <v>2380</v>
      </c>
      <c r="F150" s="204" t="s">
        <v>2381</v>
      </c>
      <c r="G150" s="205" t="s">
        <v>281</v>
      </c>
      <c r="H150" s="206">
        <v>70.56</v>
      </c>
      <c r="I150" s="207"/>
      <c r="J150" s="208">
        <f>ROUND(I150*H150,2)</f>
        <v>0</v>
      </c>
      <c r="K150" s="204" t="s">
        <v>214</v>
      </c>
      <c r="L150" s="62"/>
      <c r="M150" s="209" t="s">
        <v>21</v>
      </c>
      <c r="N150" s="210" t="s">
        <v>47</v>
      </c>
      <c r="O150" s="43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25" t="s">
        <v>219</v>
      </c>
      <c r="AT150" s="25" t="s">
        <v>204</v>
      </c>
      <c r="AU150" s="25" t="s">
        <v>86</v>
      </c>
      <c r="AY150" s="25" t="s">
        <v>201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84</v>
      </c>
      <c r="BK150" s="213">
        <f>ROUND(I150*H150,2)</f>
        <v>0</v>
      </c>
      <c r="BL150" s="25" t="s">
        <v>219</v>
      </c>
      <c r="BM150" s="25" t="s">
        <v>2382</v>
      </c>
    </row>
    <row r="151" spans="2:65" s="1" customFormat="1" ht="27">
      <c r="B151" s="42"/>
      <c r="C151" s="64"/>
      <c r="D151" s="214" t="s">
        <v>210</v>
      </c>
      <c r="E151" s="64"/>
      <c r="F151" s="215" t="s">
        <v>2383</v>
      </c>
      <c r="G151" s="64"/>
      <c r="H151" s="64"/>
      <c r="I151" s="173"/>
      <c r="J151" s="64"/>
      <c r="K151" s="64"/>
      <c r="L151" s="62"/>
      <c r="M151" s="216"/>
      <c r="N151" s="43"/>
      <c r="O151" s="43"/>
      <c r="P151" s="43"/>
      <c r="Q151" s="43"/>
      <c r="R151" s="43"/>
      <c r="S151" s="43"/>
      <c r="T151" s="79"/>
      <c r="AT151" s="25" t="s">
        <v>210</v>
      </c>
      <c r="AU151" s="25" t="s">
        <v>86</v>
      </c>
    </row>
    <row r="152" spans="2:65" s="12" customFormat="1" ht="13.5">
      <c r="B152" s="220"/>
      <c r="C152" s="221"/>
      <c r="D152" s="214" t="s">
        <v>284</v>
      </c>
      <c r="E152" s="222" t="s">
        <v>21</v>
      </c>
      <c r="F152" s="223" t="s">
        <v>2384</v>
      </c>
      <c r="G152" s="221"/>
      <c r="H152" s="224">
        <v>70.56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284</v>
      </c>
      <c r="AU152" s="230" t="s">
        <v>86</v>
      </c>
      <c r="AV152" s="12" t="s">
        <v>86</v>
      </c>
      <c r="AW152" s="12" t="s">
        <v>39</v>
      </c>
      <c r="AX152" s="12" t="s">
        <v>84</v>
      </c>
      <c r="AY152" s="230" t="s">
        <v>201</v>
      </c>
    </row>
    <row r="153" spans="2:65" s="1" customFormat="1" ht="16.5" customHeight="1">
      <c r="B153" s="42"/>
      <c r="C153" s="202" t="s">
        <v>366</v>
      </c>
      <c r="D153" s="202" t="s">
        <v>204</v>
      </c>
      <c r="E153" s="203" t="s">
        <v>2385</v>
      </c>
      <c r="F153" s="204" t="s">
        <v>2386</v>
      </c>
      <c r="G153" s="205" t="s">
        <v>288</v>
      </c>
      <c r="H153" s="206">
        <v>51.183999999999997</v>
      </c>
      <c r="I153" s="207"/>
      <c r="J153" s="208">
        <f>ROUND(I153*H153,2)</f>
        <v>0</v>
      </c>
      <c r="K153" s="204" t="s">
        <v>214</v>
      </c>
      <c r="L153" s="62"/>
      <c r="M153" s="209" t="s">
        <v>21</v>
      </c>
      <c r="N153" s="210" t="s">
        <v>47</v>
      </c>
      <c r="O153" s="43"/>
      <c r="P153" s="211">
        <f>O153*H153</f>
        <v>0</v>
      </c>
      <c r="Q153" s="211">
        <v>4.6000000000000001E-4</v>
      </c>
      <c r="R153" s="211">
        <f>Q153*H153</f>
        <v>2.3544639999999999E-2</v>
      </c>
      <c r="S153" s="211">
        <v>0</v>
      </c>
      <c r="T153" s="212">
        <f>S153*H153</f>
        <v>0</v>
      </c>
      <c r="AR153" s="25" t="s">
        <v>219</v>
      </c>
      <c r="AT153" s="25" t="s">
        <v>204</v>
      </c>
      <c r="AU153" s="25" t="s">
        <v>86</v>
      </c>
      <c r="AY153" s="25" t="s">
        <v>201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84</v>
      </c>
      <c r="BK153" s="213">
        <f>ROUND(I153*H153,2)</f>
        <v>0</v>
      </c>
      <c r="BL153" s="25" t="s">
        <v>219</v>
      </c>
      <c r="BM153" s="25" t="s">
        <v>2387</v>
      </c>
    </row>
    <row r="154" spans="2:65" s="1" customFormat="1" ht="27">
      <c r="B154" s="42"/>
      <c r="C154" s="64"/>
      <c r="D154" s="214" t="s">
        <v>210</v>
      </c>
      <c r="E154" s="64"/>
      <c r="F154" s="215" t="s">
        <v>2388</v>
      </c>
      <c r="G154" s="64"/>
      <c r="H154" s="64"/>
      <c r="I154" s="173"/>
      <c r="J154" s="64"/>
      <c r="K154" s="64"/>
      <c r="L154" s="62"/>
      <c r="M154" s="216"/>
      <c r="N154" s="43"/>
      <c r="O154" s="43"/>
      <c r="P154" s="43"/>
      <c r="Q154" s="43"/>
      <c r="R154" s="43"/>
      <c r="S154" s="43"/>
      <c r="T154" s="79"/>
      <c r="AT154" s="25" t="s">
        <v>210</v>
      </c>
      <c r="AU154" s="25" t="s">
        <v>86</v>
      </c>
    </row>
    <row r="155" spans="2:65" s="12" customFormat="1" ht="13.5">
      <c r="B155" s="220"/>
      <c r="C155" s="221"/>
      <c r="D155" s="214" t="s">
        <v>284</v>
      </c>
      <c r="E155" s="222" t="s">
        <v>21</v>
      </c>
      <c r="F155" s="223" t="s">
        <v>2343</v>
      </c>
      <c r="G155" s="221"/>
      <c r="H155" s="224">
        <v>51.183999999999997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284</v>
      </c>
      <c r="AU155" s="230" t="s">
        <v>86</v>
      </c>
      <c r="AV155" s="12" t="s">
        <v>86</v>
      </c>
      <c r="AW155" s="12" t="s">
        <v>39</v>
      </c>
      <c r="AX155" s="12" t="s">
        <v>84</v>
      </c>
      <c r="AY155" s="230" t="s">
        <v>201</v>
      </c>
    </row>
    <row r="156" spans="2:65" s="1" customFormat="1" ht="16.5" customHeight="1">
      <c r="B156" s="42"/>
      <c r="C156" s="202" t="s">
        <v>373</v>
      </c>
      <c r="D156" s="202" t="s">
        <v>204</v>
      </c>
      <c r="E156" s="203" t="s">
        <v>2389</v>
      </c>
      <c r="F156" s="204" t="s">
        <v>2390</v>
      </c>
      <c r="G156" s="205" t="s">
        <v>288</v>
      </c>
      <c r="H156" s="206">
        <v>51.183999999999997</v>
      </c>
      <c r="I156" s="207"/>
      <c r="J156" s="208">
        <f>ROUND(I156*H156,2)</f>
        <v>0</v>
      </c>
      <c r="K156" s="204" t="s">
        <v>214</v>
      </c>
      <c r="L156" s="62"/>
      <c r="M156" s="209" t="s">
        <v>21</v>
      </c>
      <c r="N156" s="210" t="s">
        <v>47</v>
      </c>
      <c r="O156" s="43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AR156" s="25" t="s">
        <v>219</v>
      </c>
      <c r="AT156" s="25" t="s">
        <v>204</v>
      </c>
      <c r="AU156" s="25" t="s">
        <v>86</v>
      </c>
      <c r="AY156" s="25" t="s">
        <v>201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84</v>
      </c>
      <c r="BK156" s="213">
        <f>ROUND(I156*H156,2)</f>
        <v>0</v>
      </c>
      <c r="BL156" s="25" t="s">
        <v>219</v>
      </c>
      <c r="BM156" s="25" t="s">
        <v>2391</v>
      </c>
    </row>
    <row r="157" spans="2:65" s="1" customFormat="1" ht="27">
      <c r="B157" s="42"/>
      <c r="C157" s="64"/>
      <c r="D157" s="214" t="s">
        <v>210</v>
      </c>
      <c r="E157" s="64"/>
      <c r="F157" s="215" t="s">
        <v>2392</v>
      </c>
      <c r="G157" s="64"/>
      <c r="H157" s="64"/>
      <c r="I157" s="173"/>
      <c r="J157" s="64"/>
      <c r="K157" s="64"/>
      <c r="L157" s="62"/>
      <c r="M157" s="216"/>
      <c r="N157" s="43"/>
      <c r="O157" s="43"/>
      <c r="P157" s="43"/>
      <c r="Q157" s="43"/>
      <c r="R157" s="43"/>
      <c r="S157" s="43"/>
      <c r="T157" s="79"/>
      <c r="AT157" s="25" t="s">
        <v>210</v>
      </c>
      <c r="AU157" s="25" t="s">
        <v>86</v>
      </c>
    </row>
    <row r="158" spans="2:65" s="12" customFormat="1" ht="13.5">
      <c r="B158" s="220"/>
      <c r="C158" s="221"/>
      <c r="D158" s="214" t="s">
        <v>284</v>
      </c>
      <c r="E158" s="222" t="s">
        <v>21</v>
      </c>
      <c r="F158" s="223" t="s">
        <v>2393</v>
      </c>
      <c r="G158" s="221"/>
      <c r="H158" s="224">
        <v>51.183999999999997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284</v>
      </c>
      <c r="AU158" s="230" t="s">
        <v>86</v>
      </c>
      <c r="AV158" s="12" t="s">
        <v>86</v>
      </c>
      <c r="AW158" s="12" t="s">
        <v>39</v>
      </c>
      <c r="AX158" s="12" t="s">
        <v>84</v>
      </c>
      <c r="AY158" s="230" t="s">
        <v>201</v>
      </c>
    </row>
    <row r="159" spans="2:65" s="1" customFormat="1" ht="16.5" customHeight="1">
      <c r="B159" s="42"/>
      <c r="C159" s="202" t="s">
        <v>381</v>
      </c>
      <c r="D159" s="202" t="s">
        <v>204</v>
      </c>
      <c r="E159" s="203" t="s">
        <v>1972</v>
      </c>
      <c r="F159" s="204" t="s">
        <v>1973</v>
      </c>
      <c r="G159" s="205" t="s">
        <v>288</v>
      </c>
      <c r="H159" s="206">
        <v>148.364</v>
      </c>
      <c r="I159" s="207"/>
      <c r="J159" s="208">
        <f>ROUND(I159*H159,2)</f>
        <v>0</v>
      </c>
      <c r="K159" s="204" t="s">
        <v>214</v>
      </c>
      <c r="L159" s="62"/>
      <c r="M159" s="209" t="s">
        <v>21</v>
      </c>
      <c r="N159" s="210" t="s">
        <v>47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219</v>
      </c>
      <c r="AT159" s="25" t="s">
        <v>204</v>
      </c>
      <c r="AU159" s="25" t="s">
        <v>86</v>
      </c>
      <c r="AY159" s="25" t="s">
        <v>201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84</v>
      </c>
      <c r="BK159" s="213">
        <f>ROUND(I159*H159,2)</f>
        <v>0</v>
      </c>
      <c r="BL159" s="25" t="s">
        <v>219</v>
      </c>
      <c r="BM159" s="25" t="s">
        <v>2394</v>
      </c>
    </row>
    <row r="160" spans="2:65" s="1" customFormat="1" ht="40.5">
      <c r="B160" s="42"/>
      <c r="C160" s="64"/>
      <c r="D160" s="214" t="s">
        <v>210</v>
      </c>
      <c r="E160" s="64"/>
      <c r="F160" s="215" t="s">
        <v>1975</v>
      </c>
      <c r="G160" s="64"/>
      <c r="H160" s="64"/>
      <c r="I160" s="173"/>
      <c r="J160" s="64"/>
      <c r="K160" s="64"/>
      <c r="L160" s="62"/>
      <c r="M160" s="216"/>
      <c r="N160" s="43"/>
      <c r="O160" s="43"/>
      <c r="P160" s="43"/>
      <c r="Q160" s="43"/>
      <c r="R160" s="43"/>
      <c r="S160" s="43"/>
      <c r="T160" s="79"/>
      <c r="AT160" s="25" t="s">
        <v>210</v>
      </c>
      <c r="AU160" s="25" t="s">
        <v>86</v>
      </c>
    </row>
    <row r="161" spans="2:65" s="12" customFormat="1" ht="13.5">
      <c r="B161" s="220"/>
      <c r="C161" s="221"/>
      <c r="D161" s="214" t="s">
        <v>284</v>
      </c>
      <c r="E161" s="222" t="s">
        <v>21</v>
      </c>
      <c r="F161" s="223" t="s">
        <v>2395</v>
      </c>
      <c r="G161" s="221"/>
      <c r="H161" s="224">
        <v>148.364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284</v>
      </c>
      <c r="AU161" s="230" t="s">
        <v>86</v>
      </c>
      <c r="AV161" s="12" t="s">
        <v>86</v>
      </c>
      <c r="AW161" s="12" t="s">
        <v>39</v>
      </c>
      <c r="AX161" s="12" t="s">
        <v>84</v>
      </c>
      <c r="AY161" s="230" t="s">
        <v>201</v>
      </c>
    </row>
    <row r="162" spans="2:65" s="1" customFormat="1" ht="16.5" customHeight="1">
      <c r="B162" s="42"/>
      <c r="C162" s="202" t="s">
        <v>387</v>
      </c>
      <c r="D162" s="202" t="s">
        <v>204</v>
      </c>
      <c r="E162" s="203" t="s">
        <v>1978</v>
      </c>
      <c r="F162" s="204" t="s">
        <v>1979</v>
      </c>
      <c r="G162" s="205" t="s">
        <v>288</v>
      </c>
      <c r="H162" s="206">
        <v>113.967</v>
      </c>
      <c r="I162" s="207"/>
      <c r="J162" s="208">
        <f>ROUND(I162*H162,2)</f>
        <v>0</v>
      </c>
      <c r="K162" s="204" t="s">
        <v>214</v>
      </c>
      <c r="L162" s="62"/>
      <c r="M162" s="209" t="s">
        <v>21</v>
      </c>
      <c r="N162" s="210" t="s">
        <v>47</v>
      </c>
      <c r="O162" s="43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5" t="s">
        <v>219</v>
      </c>
      <c r="AT162" s="25" t="s">
        <v>204</v>
      </c>
      <c r="AU162" s="25" t="s">
        <v>86</v>
      </c>
      <c r="AY162" s="25" t="s">
        <v>201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84</v>
      </c>
      <c r="BK162" s="213">
        <f>ROUND(I162*H162,2)</f>
        <v>0</v>
      </c>
      <c r="BL162" s="25" t="s">
        <v>219</v>
      </c>
      <c r="BM162" s="25" t="s">
        <v>2396</v>
      </c>
    </row>
    <row r="163" spans="2:65" s="1" customFormat="1" ht="40.5">
      <c r="B163" s="42"/>
      <c r="C163" s="64"/>
      <c r="D163" s="214" t="s">
        <v>210</v>
      </c>
      <c r="E163" s="64"/>
      <c r="F163" s="215" t="s">
        <v>1981</v>
      </c>
      <c r="G163" s="64"/>
      <c r="H163" s="64"/>
      <c r="I163" s="173"/>
      <c r="J163" s="64"/>
      <c r="K163" s="64"/>
      <c r="L163" s="62"/>
      <c r="M163" s="216"/>
      <c r="N163" s="43"/>
      <c r="O163" s="43"/>
      <c r="P163" s="43"/>
      <c r="Q163" s="43"/>
      <c r="R163" s="43"/>
      <c r="S163" s="43"/>
      <c r="T163" s="79"/>
      <c r="AT163" s="25" t="s">
        <v>210</v>
      </c>
      <c r="AU163" s="25" t="s">
        <v>86</v>
      </c>
    </row>
    <row r="164" spans="2:65" s="14" customFormat="1" ht="13.5">
      <c r="B164" s="242"/>
      <c r="C164" s="243"/>
      <c r="D164" s="214" t="s">
        <v>284</v>
      </c>
      <c r="E164" s="244" t="s">
        <v>21</v>
      </c>
      <c r="F164" s="245" t="s">
        <v>1982</v>
      </c>
      <c r="G164" s="243"/>
      <c r="H164" s="244" t="s">
        <v>21</v>
      </c>
      <c r="I164" s="246"/>
      <c r="J164" s="243"/>
      <c r="K164" s="243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284</v>
      </c>
      <c r="AU164" s="251" t="s">
        <v>86</v>
      </c>
      <c r="AV164" s="14" t="s">
        <v>84</v>
      </c>
      <c r="AW164" s="14" t="s">
        <v>39</v>
      </c>
      <c r="AX164" s="14" t="s">
        <v>76</v>
      </c>
      <c r="AY164" s="251" t="s">
        <v>201</v>
      </c>
    </row>
    <row r="165" spans="2:65" s="12" customFormat="1" ht="13.5">
      <c r="B165" s="220"/>
      <c r="C165" s="221"/>
      <c r="D165" s="214" t="s">
        <v>284</v>
      </c>
      <c r="E165" s="222" t="s">
        <v>21</v>
      </c>
      <c r="F165" s="223" t="s">
        <v>2397</v>
      </c>
      <c r="G165" s="221"/>
      <c r="H165" s="224">
        <v>29.448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284</v>
      </c>
      <c r="AU165" s="230" t="s">
        <v>86</v>
      </c>
      <c r="AV165" s="12" t="s">
        <v>86</v>
      </c>
      <c r="AW165" s="12" t="s">
        <v>39</v>
      </c>
      <c r="AX165" s="12" t="s">
        <v>76</v>
      </c>
      <c r="AY165" s="230" t="s">
        <v>201</v>
      </c>
    </row>
    <row r="166" spans="2:65" s="12" customFormat="1" ht="13.5">
      <c r="B166" s="220"/>
      <c r="C166" s="221"/>
      <c r="D166" s="214" t="s">
        <v>284</v>
      </c>
      <c r="E166" s="222" t="s">
        <v>21</v>
      </c>
      <c r="F166" s="223" t="s">
        <v>2398</v>
      </c>
      <c r="G166" s="221"/>
      <c r="H166" s="224">
        <v>4.4039999999999999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284</v>
      </c>
      <c r="AU166" s="230" t="s">
        <v>86</v>
      </c>
      <c r="AV166" s="12" t="s">
        <v>86</v>
      </c>
      <c r="AW166" s="12" t="s">
        <v>39</v>
      </c>
      <c r="AX166" s="12" t="s">
        <v>76</v>
      </c>
      <c r="AY166" s="230" t="s">
        <v>201</v>
      </c>
    </row>
    <row r="167" spans="2:65" s="12" customFormat="1" ht="13.5">
      <c r="B167" s="220"/>
      <c r="C167" s="221"/>
      <c r="D167" s="214" t="s">
        <v>284</v>
      </c>
      <c r="E167" s="222" t="s">
        <v>21</v>
      </c>
      <c r="F167" s="223" t="s">
        <v>2399</v>
      </c>
      <c r="G167" s="221"/>
      <c r="H167" s="224">
        <v>80.114999999999995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284</v>
      </c>
      <c r="AU167" s="230" t="s">
        <v>86</v>
      </c>
      <c r="AV167" s="12" t="s">
        <v>86</v>
      </c>
      <c r="AW167" s="12" t="s">
        <v>39</v>
      </c>
      <c r="AX167" s="12" t="s">
        <v>76</v>
      </c>
      <c r="AY167" s="230" t="s">
        <v>201</v>
      </c>
    </row>
    <row r="168" spans="2:65" s="13" customFormat="1" ht="13.5">
      <c r="B168" s="231"/>
      <c r="C168" s="232"/>
      <c r="D168" s="214" t="s">
        <v>284</v>
      </c>
      <c r="E168" s="233" t="s">
        <v>21</v>
      </c>
      <c r="F168" s="234" t="s">
        <v>293</v>
      </c>
      <c r="G168" s="232"/>
      <c r="H168" s="235">
        <v>113.967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284</v>
      </c>
      <c r="AU168" s="241" t="s">
        <v>86</v>
      </c>
      <c r="AV168" s="13" t="s">
        <v>219</v>
      </c>
      <c r="AW168" s="13" t="s">
        <v>39</v>
      </c>
      <c r="AX168" s="13" t="s">
        <v>84</v>
      </c>
      <c r="AY168" s="241" t="s">
        <v>201</v>
      </c>
    </row>
    <row r="169" spans="2:65" s="1" customFormat="1" ht="38.25" customHeight="1">
      <c r="B169" s="42"/>
      <c r="C169" s="202" t="s">
        <v>9</v>
      </c>
      <c r="D169" s="202" t="s">
        <v>204</v>
      </c>
      <c r="E169" s="203" t="s">
        <v>481</v>
      </c>
      <c r="F169" s="204" t="s">
        <v>484</v>
      </c>
      <c r="G169" s="205" t="s">
        <v>288</v>
      </c>
      <c r="H169" s="206">
        <v>148.364</v>
      </c>
      <c r="I169" s="207"/>
      <c r="J169" s="208">
        <f>ROUND(I169*H169,2)</f>
        <v>0</v>
      </c>
      <c r="K169" s="204" t="s">
        <v>21</v>
      </c>
      <c r="L169" s="62"/>
      <c r="M169" s="209" t="s">
        <v>21</v>
      </c>
      <c r="N169" s="210" t="s">
        <v>47</v>
      </c>
      <c r="O169" s="43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219</v>
      </c>
      <c r="AT169" s="25" t="s">
        <v>204</v>
      </c>
      <c r="AU169" s="25" t="s">
        <v>86</v>
      </c>
      <c r="AY169" s="25" t="s">
        <v>201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84</v>
      </c>
      <c r="BK169" s="213">
        <f>ROUND(I169*H169,2)</f>
        <v>0</v>
      </c>
      <c r="BL169" s="25" t="s">
        <v>219</v>
      </c>
      <c r="BM169" s="25" t="s">
        <v>2400</v>
      </c>
    </row>
    <row r="170" spans="2:65" s="1" customFormat="1" ht="40.5">
      <c r="B170" s="42"/>
      <c r="C170" s="64"/>
      <c r="D170" s="214" t="s">
        <v>210</v>
      </c>
      <c r="E170" s="64"/>
      <c r="F170" s="215" t="s">
        <v>484</v>
      </c>
      <c r="G170" s="64"/>
      <c r="H170" s="64"/>
      <c r="I170" s="173"/>
      <c r="J170" s="64"/>
      <c r="K170" s="64"/>
      <c r="L170" s="62"/>
      <c r="M170" s="216"/>
      <c r="N170" s="43"/>
      <c r="O170" s="43"/>
      <c r="P170" s="43"/>
      <c r="Q170" s="43"/>
      <c r="R170" s="43"/>
      <c r="S170" s="43"/>
      <c r="T170" s="79"/>
      <c r="AT170" s="25" t="s">
        <v>210</v>
      </c>
      <c r="AU170" s="25" t="s">
        <v>86</v>
      </c>
    </row>
    <row r="171" spans="2:65" s="12" customFormat="1" ht="13.5">
      <c r="B171" s="220"/>
      <c r="C171" s="221"/>
      <c r="D171" s="214" t="s">
        <v>284</v>
      </c>
      <c r="E171" s="222" t="s">
        <v>21</v>
      </c>
      <c r="F171" s="223" t="s">
        <v>2401</v>
      </c>
      <c r="G171" s="221"/>
      <c r="H171" s="224">
        <v>148.364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284</v>
      </c>
      <c r="AU171" s="230" t="s">
        <v>86</v>
      </c>
      <c r="AV171" s="12" t="s">
        <v>86</v>
      </c>
      <c r="AW171" s="12" t="s">
        <v>39</v>
      </c>
      <c r="AX171" s="12" t="s">
        <v>84</v>
      </c>
      <c r="AY171" s="230" t="s">
        <v>201</v>
      </c>
    </row>
    <row r="172" spans="2:65" s="1" customFormat="1" ht="16.5" customHeight="1">
      <c r="B172" s="42"/>
      <c r="C172" s="202" t="s">
        <v>398</v>
      </c>
      <c r="D172" s="202" t="s">
        <v>204</v>
      </c>
      <c r="E172" s="203" t="s">
        <v>1989</v>
      </c>
      <c r="F172" s="204" t="s">
        <v>1990</v>
      </c>
      <c r="G172" s="205" t="s">
        <v>288</v>
      </c>
      <c r="H172" s="206">
        <v>113.967</v>
      </c>
      <c r="I172" s="207"/>
      <c r="J172" s="208">
        <f>ROUND(I172*H172,2)</f>
        <v>0</v>
      </c>
      <c r="K172" s="204" t="s">
        <v>214</v>
      </c>
      <c r="L172" s="62"/>
      <c r="M172" s="209" t="s">
        <v>21</v>
      </c>
      <c r="N172" s="210" t="s">
        <v>47</v>
      </c>
      <c r="O172" s="43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AR172" s="25" t="s">
        <v>219</v>
      </c>
      <c r="AT172" s="25" t="s">
        <v>204</v>
      </c>
      <c r="AU172" s="25" t="s">
        <v>86</v>
      </c>
      <c r="AY172" s="25" t="s">
        <v>201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84</v>
      </c>
      <c r="BK172" s="213">
        <f>ROUND(I172*H172,2)</f>
        <v>0</v>
      </c>
      <c r="BL172" s="25" t="s">
        <v>219</v>
      </c>
      <c r="BM172" s="25" t="s">
        <v>2402</v>
      </c>
    </row>
    <row r="173" spans="2:65" s="1" customFormat="1" ht="27">
      <c r="B173" s="42"/>
      <c r="C173" s="64"/>
      <c r="D173" s="214" t="s">
        <v>210</v>
      </c>
      <c r="E173" s="64"/>
      <c r="F173" s="215" t="s">
        <v>1992</v>
      </c>
      <c r="G173" s="64"/>
      <c r="H173" s="64"/>
      <c r="I173" s="173"/>
      <c r="J173" s="64"/>
      <c r="K173" s="64"/>
      <c r="L173" s="62"/>
      <c r="M173" s="216"/>
      <c r="N173" s="43"/>
      <c r="O173" s="43"/>
      <c r="P173" s="43"/>
      <c r="Q173" s="43"/>
      <c r="R173" s="43"/>
      <c r="S173" s="43"/>
      <c r="T173" s="79"/>
      <c r="AT173" s="25" t="s">
        <v>210</v>
      </c>
      <c r="AU173" s="25" t="s">
        <v>86</v>
      </c>
    </row>
    <row r="174" spans="2:65" s="14" customFormat="1" ht="13.5">
      <c r="B174" s="242"/>
      <c r="C174" s="243"/>
      <c r="D174" s="214" t="s">
        <v>284</v>
      </c>
      <c r="E174" s="244" t="s">
        <v>21</v>
      </c>
      <c r="F174" s="245" t="s">
        <v>1982</v>
      </c>
      <c r="G174" s="243"/>
      <c r="H174" s="244" t="s">
        <v>21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284</v>
      </c>
      <c r="AU174" s="251" t="s">
        <v>86</v>
      </c>
      <c r="AV174" s="14" t="s">
        <v>84</v>
      </c>
      <c r="AW174" s="14" t="s">
        <v>39</v>
      </c>
      <c r="AX174" s="14" t="s">
        <v>76</v>
      </c>
      <c r="AY174" s="251" t="s">
        <v>201</v>
      </c>
    </row>
    <row r="175" spans="2:65" s="12" customFormat="1" ht="13.5">
      <c r="B175" s="220"/>
      <c r="C175" s="221"/>
      <c r="D175" s="214" t="s">
        <v>284</v>
      </c>
      <c r="E175" s="222" t="s">
        <v>21</v>
      </c>
      <c r="F175" s="223" t="s">
        <v>2397</v>
      </c>
      <c r="G175" s="221"/>
      <c r="H175" s="224">
        <v>29.448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284</v>
      </c>
      <c r="AU175" s="230" t="s">
        <v>86</v>
      </c>
      <c r="AV175" s="12" t="s">
        <v>86</v>
      </c>
      <c r="AW175" s="12" t="s">
        <v>39</v>
      </c>
      <c r="AX175" s="12" t="s">
        <v>76</v>
      </c>
      <c r="AY175" s="230" t="s">
        <v>201</v>
      </c>
    </row>
    <row r="176" spans="2:65" s="12" customFormat="1" ht="13.5">
      <c r="B176" s="220"/>
      <c r="C176" s="221"/>
      <c r="D176" s="214" t="s">
        <v>284</v>
      </c>
      <c r="E176" s="222" t="s">
        <v>21</v>
      </c>
      <c r="F176" s="223" t="s">
        <v>2398</v>
      </c>
      <c r="G176" s="221"/>
      <c r="H176" s="224">
        <v>4.4039999999999999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284</v>
      </c>
      <c r="AU176" s="230" t="s">
        <v>86</v>
      </c>
      <c r="AV176" s="12" t="s">
        <v>86</v>
      </c>
      <c r="AW176" s="12" t="s">
        <v>39</v>
      </c>
      <c r="AX176" s="12" t="s">
        <v>76</v>
      </c>
      <c r="AY176" s="230" t="s">
        <v>201</v>
      </c>
    </row>
    <row r="177" spans="2:65" s="12" customFormat="1" ht="13.5">
      <c r="B177" s="220"/>
      <c r="C177" s="221"/>
      <c r="D177" s="214" t="s">
        <v>284</v>
      </c>
      <c r="E177" s="222" t="s">
        <v>21</v>
      </c>
      <c r="F177" s="223" t="s">
        <v>2399</v>
      </c>
      <c r="G177" s="221"/>
      <c r="H177" s="224">
        <v>80.114999999999995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284</v>
      </c>
      <c r="AU177" s="230" t="s">
        <v>86</v>
      </c>
      <c r="AV177" s="12" t="s">
        <v>86</v>
      </c>
      <c r="AW177" s="12" t="s">
        <v>39</v>
      </c>
      <c r="AX177" s="12" t="s">
        <v>76</v>
      </c>
      <c r="AY177" s="230" t="s">
        <v>201</v>
      </c>
    </row>
    <row r="178" spans="2:65" s="13" customFormat="1" ht="13.5">
      <c r="B178" s="231"/>
      <c r="C178" s="232"/>
      <c r="D178" s="214" t="s">
        <v>284</v>
      </c>
      <c r="E178" s="233" t="s">
        <v>21</v>
      </c>
      <c r="F178" s="234" t="s">
        <v>293</v>
      </c>
      <c r="G178" s="232"/>
      <c r="H178" s="235">
        <v>113.967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284</v>
      </c>
      <c r="AU178" s="241" t="s">
        <v>86</v>
      </c>
      <c r="AV178" s="13" t="s">
        <v>219</v>
      </c>
      <c r="AW178" s="13" t="s">
        <v>39</v>
      </c>
      <c r="AX178" s="13" t="s">
        <v>84</v>
      </c>
      <c r="AY178" s="241" t="s">
        <v>201</v>
      </c>
    </row>
    <row r="179" spans="2:65" s="1" customFormat="1" ht="16.5" customHeight="1">
      <c r="B179" s="42"/>
      <c r="C179" s="202" t="s">
        <v>406</v>
      </c>
      <c r="D179" s="202" t="s">
        <v>204</v>
      </c>
      <c r="E179" s="203" t="s">
        <v>329</v>
      </c>
      <c r="F179" s="204" t="s">
        <v>330</v>
      </c>
      <c r="G179" s="205" t="s">
        <v>288</v>
      </c>
      <c r="H179" s="206">
        <v>148.364</v>
      </c>
      <c r="I179" s="207"/>
      <c r="J179" s="208">
        <f>ROUND(I179*H179,2)</f>
        <v>0</v>
      </c>
      <c r="K179" s="204" t="s">
        <v>214</v>
      </c>
      <c r="L179" s="62"/>
      <c r="M179" s="209" t="s">
        <v>21</v>
      </c>
      <c r="N179" s="210" t="s">
        <v>47</v>
      </c>
      <c r="O179" s="43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AR179" s="25" t="s">
        <v>219</v>
      </c>
      <c r="AT179" s="25" t="s">
        <v>204</v>
      </c>
      <c r="AU179" s="25" t="s">
        <v>86</v>
      </c>
      <c r="AY179" s="25" t="s">
        <v>201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84</v>
      </c>
      <c r="BK179" s="213">
        <f>ROUND(I179*H179,2)</f>
        <v>0</v>
      </c>
      <c r="BL179" s="25" t="s">
        <v>219</v>
      </c>
      <c r="BM179" s="25" t="s">
        <v>2403</v>
      </c>
    </row>
    <row r="180" spans="2:65" s="1" customFormat="1" ht="13.5">
      <c r="B180" s="42"/>
      <c r="C180" s="64"/>
      <c r="D180" s="214" t="s">
        <v>210</v>
      </c>
      <c r="E180" s="64"/>
      <c r="F180" s="215" t="s">
        <v>330</v>
      </c>
      <c r="G180" s="64"/>
      <c r="H180" s="64"/>
      <c r="I180" s="173"/>
      <c r="J180" s="64"/>
      <c r="K180" s="64"/>
      <c r="L180" s="62"/>
      <c r="M180" s="216"/>
      <c r="N180" s="43"/>
      <c r="O180" s="43"/>
      <c r="P180" s="43"/>
      <c r="Q180" s="43"/>
      <c r="R180" s="43"/>
      <c r="S180" s="43"/>
      <c r="T180" s="79"/>
      <c r="AT180" s="25" t="s">
        <v>210</v>
      </c>
      <c r="AU180" s="25" t="s">
        <v>86</v>
      </c>
    </row>
    <row r="181" spans="2:65" s="12" customFormat="1" ht="13.5">
      <c r="B181" s="220"/>
      <c r="C181" s="221"/>
      <c r="D181" s="214" t="s">
        <v>284</v>
      </c>
      <c r="E181" s="222" t="s">
        <v>21</v>
      </c>
      <c r="F181" s="223" t="s">
        <v>2404</v>
      </c>
      <c r="G181" s="221"/>
      <c r="H181" s="224">
        <v>148.364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284</v>
      </c>
      <c r="AU181" s="230" t="s">
        <v>86</v>
      </c>
      <c r="AV181" s="12" t="s">
        <v>86</v>
      </c>
      <c r="AW181" s="12" t="s">
        <v>39</v>
      </c>
      <c r="AX181" s="12" t="s">
        <v>84</v>
      </c>
      <c r="AY181" s="230" t="s">
        <v>201</v>
      </c>
    </row>
    <row r="182" spans="2:65" s="1" customFormat="1" ht="16.5" customHeight="1">
      <c r="B182" s="42"/>
      <c r="C182" s="202" t="s">
        <v>412</v>
      </c>
      <c r="D182" s="202" t="s">
        <v>204</v>
      </c>
      <c r="E182" s="203" t="s">
        <v>333</v>
      </c>
      <c r="F182" s="204" t="s">
        <v>334</v>
      </c>
      <c r="G182" s="205" t="s">
        <v>335</v>
      </c>
      <c r="H182" s="206">
        <v>345.06900000000002</v>
      </c>
      <c r="I182" s="207"/>
      <c r="J182" s="208">
        <f>ROUND(I182*H182,2)</f>
        <v>0</v>
      </c>
      <c r="K182" s="204" t="s">
        <v>214</v>
      </c>
      <c r="L182" s="62"/>
      <c r="M182" s="209" t="s">
        <v>21</v>
      </c>
      <c r="N182" s="210" t="s">
        <v>47</v>
      </c>
      <c r="O182" s="43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AR182" s="25" t="s">
        <v>219</v>
      </c>
      <c r="AT182" s="25" t="s">
        <v>204</v>
      </c>
      <c r="AU182" s="25" t="s">
        <v>86</v>
      </c>
      <c r="AY182" s="25" t="s">
        <v>201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5" t="s">
        <v>84</v>
      </c>
      <c r="BK182" s="213">
        <f>ROUND(I182*H182,2)</f>
        <v>0</v>
      </c>
      <c r="BL182" s="25" t="s">
        <v>219</v>
      </c>
      <c r="BM182" s="25" t="s">
        <v>2405</v>
      </c>
    </row>
    <row r="183" spans="2:65" s="1" customFormat="1" ht="27">
      <c r="B183" s="42"/>
      <c r="C183" s="64"/>
      <c r="D183" s="214" t="s">
        <v>210</v>
      </c>
      <c r="E183" s="64"/>
      <c r="F183" s="215" t="s">
        <v>337</v>
      </c>
      <c r="G183" s="64"/>
      <c r="H183" s="64"/>
      <c r="I183" s="173"/>
      <c r="J183" s="64"/>
      <c r="K183" s="64"/>
      <c r="L183" s="62"/>
      <c r="M183" s="216"/>
      <c r="N183" s="43"/>
      <c r="O183" s="43"/>
      <c r="P183" s="43"/>
      <c r="Q183" s="43"/>
      <c r="R183" s="43"/>
      <c r="S183" s="43"/>
      <c r="T183" s="79"/>
      <c r="AT183" s="25" t="s">
        <v>210</v>
      </c>
      <c r="AU183" s="25" t="s">
        <v>86</v>
      </c>
    </row>
    <row r="184" spans="2:65" s="12" customFormat="1" ht="13.5">
      <c r="B184" s="220"/>
      <c r="C184" s="221"/>
      <c r="D184" s="214" t="s">
        <v>284</v>
      </c>
      <c r="E184" s="222" t="s">
        <v>21</v>
      </c>
      <c r="F184" s="223" t="s">
        <v>2401</v>
      </c>
      <c r="G184" s="221"/>
      <c r="H184" s="224">
        <v>148.364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284</v>
      </c>
      <c r="AU184" s="230" t="s">
        <v>86</v>
      </c>
      <c r="AV184" s="12" t="s">
        <v>86</v>
      </c>
      <c r="AW184" s="12" t="s">
        <v>39</v>
      </c>
      <c r="AX184" s="12" t="s">
        <v>76</v>
      </c>
      <c r="AY184" s="230" t="s">
        <v>201</v>
      </c>
    </row>
    <row r="185" spans="2:65" s="12" customFormat="1" ht="13.5">
      <c r="B185" s="220"/>
      <c r="C185" s="221"/>
      <c r="D185" s="214" t="s">
        <v>284</v>
      </c>
      <c r="E185" s="222" t="s">
        <v>21</v>
      </c>
      <c r="F185" s="223" t="s">
        <v>2406</v>
      </c>
      <c r="G185" s="221"/>
      <c r="H185" s="224">
        <v>345.06900000000002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284</v>
      </c>
      <c r="AU185" s="230" t="s">
        <v>86</v>
      </c>
      <c r="AV185" s="12" t="s">
        <v>86</v>
      </c>
      <c r="AW185" s="12" t="s">
        <v>39</v>
      </c>
      <c r="AX185" s="12" t="s">
        <v>84</v>
      </c>
      <c r="AY185" s="230" t="s">
        <v>201</v>
      </c>
    </row>
    <row r="186" spans="2:65" s="1" customFormat="1" ht="16.5" customHeight="1">
      <c r="B186" s="42"/>
      <c r="C186" s="202" t="s">
        <v>544</v>
      </c>
      <c r="D186" s="202" t="s">
        <v>204</v>
      </c>
      <c r="E186" s="203" t="s">
        <v>1193</v>
      </c>
      <c r="F186" s="204" t="s">
        <v>1194</v>
      </c>
      <c r="G186" s="205" t="s">
        <v>288</v>
      </c>
      <c r="H186" s="206">
        <v>80.114999999999995</v>
      </c>
      <c r="I186" s="207"/>
      <c r="J186" s="208">
        <f>ROUND(I186*H186,2)</f>
        <v>0</v>
      </c>
      <c r="K186" s="204" t="s">
        <v>214</v>
      </c>
      <c r="L186" s="62"/>
      <c r="M186" s="209" t="s">
        <v>21</v>
      </c>
      <c r="N186" s="210" t="s">
        <v>47</v>
      </c>
      <c r="O186" s="43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AR186" s="25" t="s">
        <v>219</v>
      </c>
      <c r="AT186" s="25" t="s">
        <v>204</v>
      </c>
      <c r="AU186" s="25" t="s">
        <v>86</v>
      </c>
      <c r="AY186" s="25" t="s">
        <v>201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84</v>
      </c>
      <c r="BK186" s="213">
        <f>ROUND(I186*H186,2)</f>
        <v>0</v>
      </c>
      <c r="BL186" s="25" t="s">
        <v>219</v>
      </c>
      <c r="BM186" s="25" t="s">
        <v>2407</v>
      </c>
    </row>
    <row r="187" spans="2:65" s="1" customFormat="1" ht="27">
      <c r="B187" s="42"/>
      <c r="C187" s="64"/>
      <c r="D187" s="214" t="s">
        <v>210</v>
      </c>
      <c r="E187" s="64"/>
      <c r="F187" s="215" t="s">
        <v>1196</v>
      </c>
      <c r="G187" s="64"/>
      <c r="H187" s="64"/>
      <c r="I187" s="173"/>
      <c r="J187" s="64"/>
      <c r="K187" s="64"/>
      <c r="L187" s="62"/>
      <c r="M187" s="216"/>
      <c r="N187" s="43"/>
      <c r="O187" s="43"/>
      <c r="P187" s="43"/>
      <c r="Q187" s="43"/>
      <c r="R187" s="43"/>
      <c r="S187" s="43"/>
      <c r="T187" s="79"/>
      <c r="AT187" s="25" t="s">
        <v>210</v>
      </c>
      <c r="AU187" s="25" t="s">
        <v>86</v>
      </c>
    </row>
    <row r="188" spans="2:65" s="12" customFormat="1" ht="13.5">
      <c r="B188" s="220"/>
      <c r="C188" s="221"/>
      <c r="D188" s="214" t="s">
        <v>284</v>
      </c>
      <c r="E188" s="222" t="s">
        <v>21</v>
      </c>
      <c r="F188" s="223" t="s">
        <v>2401</v>
      </c>
      <c r="G188" s="221"/>
      <c r="H188" s="224">
        <v>148.364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284</v>
      </c>
      <c r="AU188" s="230" t="s">
        <v>86</v>
      </c>
      <c r="AV188" s="12" t="s">
        <v>86</v>
      </c>
      <c r="AW188" s="12" t="s">
        <v>39</v>
      </c>
      <c r="AX188" s="12" t="s">
        <v>76</v>
      </c>
      <c r="AY188" s="230" t="s">
        <v>201</v>
      </c>
    </row>
    <row r="189" spans="2:65" s="14" customFormat="1" ht="13.5">
      <c r="B189" s="242"/>
      <c r="C189" s="243"/>
      <c r="D189" s="214" t="s">
        <v>284</v>
      </c>
      <c r="E189" s="244" t="s">
        <v>21</v>
      </c>
      <c r="F189" s="245" t="s">
        <v>1998</v>
      </c>
      <c r="G189" s="243"/>
      <c r="H189" s="244" t="s">
        <v>21</v>
      </c>
      <c r="I189" s="246"/>
      <c r="J189" s="243"/>
      <c r="K189" s="243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284</v>
      </c>
      <c r="AU189" s="251" t="s">
        <v>86</v>
      </c>
      <c r="AV189" s="14" t="s">
        <v>84</v>
      </c>
      <c r="AW189" s="14" t="s">
        <v>39</v>
      </c>
      <c r="AX189" s="14" t="s">
        <v>76</v>
      </c>
      <c r="AY189" s="251" t="s">
        <v>201</v>
      </c>
    </row>
    <row r="190" spans="2:65" s="12" customFormat="1" ht="13.5">
      <c r="B190" s="220"/>
      <c r="C190" s="221"/>
      <c r="D190" s="214" t="s">
        <v>284</v>
      </c>
      <c r="E190" s="222" t="s">
        <v>21</v>
      </c>
      <c r="F190" s="223" t="s">
        <v>2408</v>
      </c>
      <c r="G190" s="221"/>
      <c r="H190" s="224">
        <v>-29.448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284</v>
      </c>
      <c r="AU190" s="230" t="s">
        <v>86</v>
      </c>
      <c r="AV190" s="12" t="s">
        <v>86</v>
      </c>
      <c r="AW190" s="12" t="s">
        <v>39</v>
      </c>
      <c r="AX190" s="12" t="s">
        <v>76</v>
      </c>
      <c r="AY190" s="230" t="s">
        <v>201</v>
      </c>
    </row>
    <row r="191" spans="2:65" s="12" customFormat="1" ht="13.5">
      <c r="B191" s="220"/>
      <c r="C191" s="221"/>
      <c r="D191" s="214" t="s">
        <v>284</v>
      </c>
      <c r="E191" s="222" t="s">
        <v>21</v>
      </c>
      <c r="F191" s="223" t="s">
        <v>2409</v>
      </c>
      <c r="G191" s="221"/>
      <c r="H191" s="224">
        <v>-4.4039999999999999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284</v>
      </c>
      <c r="AU191" s="230" t="s">
        <v>86</v>
      </c>
      <c r="AV191" s="12" t="s">
        <v>86</v>
      </c>
      <c r="AW191" s="12" t="s">
        <v>39</v>
      </c>
      <c r="AX191" s="12" t="s">
        <v>76</v>
      </c>
      <c r="AY191" s="230" t="s">
        <v>201</v>
      </c>
    </row>
    <row r="192" spans="2:65" s="12" customFormat="1" ht="13.5">
      <c r="B192" s="220"/>
      <c r="C192" s="221"/>
      <c r="D192" s="214" t="s">
        <v>284</v>
      </c>
      <c r="E192" s="222" t="s">
        <v>21</v>
      </c>
      <c r="F192" s="223" t="s">
        <v>2410</v>
      </c>
      <c r="G192" s="221"/>
      <c r="H192" s="224">
        <v>-0.10299999999999999</v>
      </c>
      <c r="I192" s="225"/>
      <c r="J192" s="221"/>
      <c r="K192" s="221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284</v>
      </c>
      <c r="AU192" s="230" t="s">
        <v>86</v>
      </c>
      <c r="AV192" s="12" t="s">
        <v>86</v>
      </c>
      <c r="AW192" s="12" t="s">
        <v>39</v>
      </c>
      <c r="AX192" s="12" t="s">
        <v>76</v>
      </c>
      <c r="AY192" s="230" t="s">
        <v>201</v>
      </c>
    </row>
    <row r="193" spans="2:65" s="12" customFormat="1" ht="13.5">
      <c r="B193" s="220"/>
      <c r="C193" s="221"/>
      <c r="D193" s="214" t="s">
        <v>284</v>
      </c>
      <c r="E193" s="222" t="s">
        <v>21</v>
      </c>
      <c r="F193" s="223" t="s">
        <v>2411</v>
      </c>
      <c r="G193" s="221"/>
      <c r="H193" s="224">
        <v>-5.9980000000000002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284</v>
      </c>
      <c r="AU193" s="230" t="s">
        <v>86</v>
      </c>
      <c r="AV193" s="12" t="s">
        <v>86</v>
      </c>
      <c r="AW193" s="12" t="s">
        <v>39</v>
      </c>
      <c r="AX193" s="12" t="s">
        <v>76</v>
      </c>
      <c r="AY193" s="230" t="s">
        <v>201</v>
      </c>
    </row>
    <row r="194" spans="2:65" s="12" customFormat="1" ht="13.5">
      <c r="B194" s="220"/>
      <c r="C194" s="221"/>
      <c r="D194" s="214" t="s">
        <v>284</v>
      </c>
      <c r="E194" s="222" t="s">
        <v>21</v>
      </c>
      <c r="F194" s="223" t="s">
        <v>2412</v>
      </c>
      <c r="G194" s="221"/>
      <c r="H194" s="224">
        <v>-28.295999999999999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284</v>
      </c>
      <c r="AU194" s="230" t="s">
        <v>86</v>
      </c>
      <c r="AV194" s="12" t="s">
        <v>86</v>
      </c>
      <c r="AW194" s="12" t="s">
        <v>39</v>
      </c>
      <c r="AX194" s="12" t="s">
        <v>76</v>
      </c>
      <c r="AY194" s="230" t="s">
        <v>201</v>
      </c>
    </row>
    <row r="195" spans="2:65" s="13" customFormat="1" ht="13.5">
      <c r="B195" s="231"/>
      <c r="C195" s="232"/>
      <c r="D195" s="214" t="s">
        <v>284</v>
      </c>
      <c r="E195" s="233" t="s">
        <v>21</v>
      </c>
      <c r="F195" s="234" t="s">
        <v>293</v>
      </c>
      <c r="G195" s="232"/>
      <c r="H195" s="235">
        <v>80.114999999999995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284</v>
      </c>
      <c r="AU195" s="241" t="s">
        <v>86</v>
      </c>
      <c r="AV195" s="13" t="s">
        <v>219</v>
      </c>
      <c r="AW195" s="13" t="s">
        <v>39</v>
      </c>
      <c r="AX195" s="13" t="s">
        <v>84</v>
      </c>
      <c r="AY195" s="241" t="s">
        <v>201</v>
      </c>
    </row>
    <row r="196" spans="2:65" s="1" customFormat="1" ht="16.5" customHeight="1">
      <c r="B196" s="42"/>
      <c r="C196" s="255" t="s">
        <v>552</v>
      </c>
      <c r="D196" s="255" t="s">
        <v>497</v>
      </c>
      <c r="E196" s="256" t="s">
        <v>2008</v>
      </c>
      <c r="F196" s="257" t="s">
        <v>2009</v>
      </c>
      <c r="G196" s="258" t="s">
        <v>335</v>
      </c>
      <c r="H196" s="259">
        <v>144.20699999999999</v>
      </c>
      <c r="I196" s="260"/>
      <c r="J196" s="261">
        <f>ROUND(I196*H196,2)</f>
        <v>0</v>
      </c>
      <c r="K196" s="257" t="s">
        <v>214</v>
      </c>
      <c r="L196" s="262"/>
      <c r="M196" s="263" t="s">
        <v>21</v>
      </c>
      <c r="N196" s="264" t="s">
        <v>47</v>
      </c>
      <c r="O196" s="43"/>
      <c r="P196" s="211">
        <f>O196*H196</f>
        <v>0</v>
      </c>
      <c r="Q196" s="211">
        <v>1</v>
      </c>
      <c r="R196" s="211">
        <f>Q196*H196</f>
        <v>144.20699999999999</v>
      </c>
      <c r="S196" s="211">
        <v>0</v>
      </c>
      <c r="T196" s="212">
        <f>S196*H196</f>
        <v>0</v>
      </c>
      <c r="AR196" s="25" t="s">
        <v>235</v>
      </c>
      <c r="AT196" s="25" t="s">
        <v>497</v>
      </c>
      <c r="AU196" s="25" t="s">
        <v>86</v>
      </c>
      <c r="AY196" s="25" t="s">
        <v>201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84</v>
      </c>
      <c r="BK196" s="213">
        <f>ROUND(I196*H196,2)</f>
        <v>0</v>
      </c>
      <c r="BL196" s="25" t="s">
        <v>219</v>
      </c>
      <c r="BM196" s="25" t="s">
        <v>2413</v>
      </c>
    </row>
    <row r="197" spans="2:65" s="1" customFormat="1" ht="13.5">
      <c r="B197" s="42"/>
      <c r="C197" s="64"/>
      <c r="D197" s="214" t="s">
        <v>210</v>
      </c>
      <c r="E197" s="64"/>
      <c r="F197" s="215" t="s">
        <v>2009</v>
      </c>
      <c r="G197" s="64"/>
      <c r="H197" s="64"/>
      <c r="I197" s="173"/>
      <c r="J197" s="64"/>
      <c r="K197" s="64"/>
      <c r="L197" s="62"/>
      <c r="M197" s="216"/>
      <c r="N197" s="43"/>
      <c r="O197" s="43"/>
      <c r="P197" s="43"/>
      <c r="Q197" s="43"/>
      <c r="R197" s="43"/>
      <c r="S197" s="43"/>
      <c r="T197" s="79"/>
      <c r="AT197" s="25" t="s">
        <v>210</v>
      </c>
      <c r="AU197" s="25" t="s">
        <v>86</v>
      </c>
    </row>
    <row r="198" spans="2:65" s="12" customFormat="1" ht="27">
      <c r="B198" s="220"/>
      <c r="C198" s="221"/>
      <c r="D198" s="214" t="s">
        <v>284</v>
      </c>
      <c r="E198" s="222" t="s">
        <v>21</v>
      </c>
      <c r="F198" s="223" t="s">
        <v>2414</v>
      </c>
      <c r="G198" s="221"/>
      <c r="H198" s="224">
        <v>144.20699999999999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284</v>
      </c>
      <c r="AU198" s="230" t="s">
        <v>86</v>
      </c>
      <c r="AV198" s="12" t="s">
        <v>86</v>
      </c>
      <c r="AW198" s="12" t="s">
        <v>39</v>
      </c>
      <c r="AX198" s="12" t="s">
        <v>84</v>
      </c>
      <c r="AY198" s="230" t="s">
        <v>201</v>
      </c>
    </row>
    <row r="199" spans="2:65" s="1" customFormat="1" ht="16.5" customHeight="1">
      <c r="B199" s="42"/>
      <c r="C199" s="202" t="s">
        <v>561</v>
      </c>
      <c r="D199" s="202" t="s">
        <v>204</v>
      </c>
      <c r="E199" s="203" t="s">
        <v>2012</v>
      </c>
      <c r="F199" s="204" t="s">
        <v>2013</v>
      </c>
      <c r="G199" s="205" t="s">
        <v>288</v>
      </c>
      <c r="H199" s="206">
        <v>29.448</v>
      </c>
      <c r="I199" s="207"/>
      <c r="J199" s="208">
        <f>ROUND(I199*H199,2)</f>
        <v>0</v>
      </c>
      <c r="K199" s="204" t="s">
        <v>214</v>
      </c>
      <c r="L199" s="62"/>
      <c r="M199" s="209" t="s">
        <v>21</v>
      </c>
      <c r="N199" s="210" t="s">
        <v>47</v>
      </c>
      <c r="O199" s="43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AR199" s="25" t="s">
        <v>219</v>
      </c>
      <c r="AT199" s="25" t="s">
        <v>204</v>
      </c>
      <c r="AU199" s="25" t="s">
        <v>86</v>
      </c>
      <c r="AY199" s="25" t="s">
        <v>201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5" t="s">
        <v>84</v>
      </c>
      <c r="BK199" s="213">
        <f>ROUND(I199*H199,2)</f>
        <v>0</v>
      </c>
      <c r="BL199" s="25" t="s">
        <v>219</v>
      </c>
      <c r="BM199" s="25" t="s">
        <v>2415</v>
      </c>
    </row>
    <row r="200" spans="2:65" s="1" customFormat="1" ht="40.5">
      <c r="B200" s="42"/>
      <c r="C200" s="64"/>
      <c r="D200" s="214" t="s">
        <v>210</v>
      </c>
      <c r="E200" s="64"/>
      <c r="F200" s="215" t="s">
        <v>2015</v>
      </c>
      <c r="G200" s="64"/>
      <c r="H200" s="64"/>
      <c r="I200" s="173"/>
      <c r="J200" s="64"/>
      <c r="K200" s="64"/>
      <c r="L200" s="62"/>
      <c r="M200" s="216"/>
      <c r="N200" s="43"/>
      <c r="O200" s="43"/>
      <c r="P200" s="43"/>
      <c r="Q200" s="43"/>
      <c r="R200" s="43"/>
      <c r="S200" s="43"/>
      <c r="T200" s="79"/>
      <c r="AT200" s="25" t="s">
        <v>210</v>
      </c>
      <c r="AU200" s="25" t="s">
        <v>86</v>
      </c>
    </row>
    <row r="201" spans="2:65" s="12" customFormat="1" ht="13.5">
      <c r="B201" s="220"/>
      <c r="C201" s="221"/>
      <c r="D201" s="214" t="s">
        <v>284</v>
      </c>
      <c r="E201" s="222" t="s">
        <v>21</v>
      </c>
      <c r="F201" s="223" t="s">
        <v>2416</v>
      </c>
      <c r="G201" s="221"/>
      <c r="H201" s="224">
        <v>1.5820000000000001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284</v>
      </c>
      <c r="AU201" s="230" t="s">
        <v>86</v>
      </c>
      <c r="AV201" s="12" t="s">
        <v>86</v>
      </c>
      <c r="AW201" s="12" t="s">
        <v>39</v>
      </c>
      <c r="AX201" s="12" t="s">
        <v>76</v>
      </c>
      <c r="AY201" s="230" t="s">
        <v>201</v>
      </c>
    </row>
    <row r="202" spans="2:65" s="12" customFormat="1" ht="13.5">
      <c r="B202" s="220"/>
      <c r="C202" s="221"/>
      <c r="D202" s="214" t="s">
        <v>284</v>
      </c>
      <c r="E202" s="222" t="s">
        <v>21</v>
      </c>
      <c r="F202" s="223" t="s">
        <v>2417</v>
      </c>
      <c r="G202" s="221"/>
      <c r="H202" s="224">
        <v>27.866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284</v>
      </c>
      <c r="AU202" s="230" t="s">
        <v>86</v>
      </c>
      <c r="AV202" s="12" t="s">
        <v>86</v>
      </c>
      <c r="AW202" s="12" t="s">
        <v>39</v>
      </c>
      <c r="AX202" s="12" t="s">
        <v>76</v>
      </c>
      <c r="AY202" s="230" t="s">
        <v>201</v>
      </c>
    </row>
    <row r="203" spans="2:65" s="13" customFormat="1" ht="13.5">
      <c r="B203" s="231"/>
      <c r="C203" s="232"/>
      <c r="D203" s="214" t="s">
        <v>284</v>
      </c>
      <c r="E203" s="233" t="s">
        <v>21</v>
      </c>
      <c r="F203" s="234" t="s">
        <v>293</v>
      </c>
      <c r="G203" s="232"/>
      <c r="H203" s="235">
        <v>29.448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284</v>
      </c>
      <c r="AU203" s="241" t="s">
        <v>86</v>
      </c>
      <c r="AV203" s="13" t="s">
        <v>219</v>
      </c>
      <c r="AW203" s="13" t="s">
        <v>39</v>
      </c>
      <c r="AX203" s="13" t="s">
        <v>84</v>
      </c>
      <c r="AY203" s="241" t="s">
        <v>201</v>
      </c>
    </row>
    <row r="204" spans="2:65" s="1" customFormat="1" ht="16.5" customHeight="1">
      <c r="B204" s="42"/>
      <c r="C204" s="255" t="s">
        <v>567</v>
      </c>
      <c r="D204" s="255" t="s">
        <v>497</v>
      </c>
      <c r="E204" s="256" t="s">
        <v>2418</v>
      </c>
      <c r="F204" s="257" t="s">
        <v>2419</v>
      </c>
      <c r="G204" s="258" t="s">
        <v>335</v>
      </c>
      <c r="H204" s="259">
        <v>53.006</v>
      </c>
      <c r="I204" s="260"/>
      <c r="J204" s="261">
        <f>ROUND(I204*H204,2)</f>
        <v>0</v>
      </c>
      <c r="K204" s="257" t="s">
        <v>214</v>
      </c>
      <c r="L204" s="262"/>
      <c r="M204" s="263" t="s">
        <v>21</v>
      </c>
      <c r="N204" s="264" t="s">
        <v>47</v>
      </c>
      <c r="O204" s="43"/>
      <c r="P204" s="211">
        <f>O204*H204</f>
        <v>0</v>
      </c>
      <c r="Q204" s="211">
        <v>1</v>
      </c>
      <c r="R204" s="211">
        <f>Q204*H204</f>
        <v>53.006</v>
      </c>
      <c r="S204" s="211">
        <v>0</v>
      </c>
      <c r="T204" s="212">
        <f>S204*H204</f>
        <v>0</v>
      </c>
      <c r="AR204" s="25" t="s">
        <v>235</v>
      </c>
      <c r="AT204" s="25" t="s">
        <v>497</v>
      </c>
      <c r="AU204" s="25" t="s">
        <v>86</v>
      </c>
      <c r="AY204" s="25" t="s">
        <v>201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5" t="s">
        <v>84</v>
      </c>
      <c r="BK204" s="213">
        <f>ROUND(I204*H204,2)</f>
        <v>0</v>
      </c>
      <c r="BL204" s="25" t="s">
        <v>219</v>
      </c>
      <c r="BM204" s="25" t="s">
        <v>2420</v>
      </c>
    </row>
    <row r="205" spans="2:65" s="1" customFormat="1" ht="13.5">
      <c r="B205" s="42"/>
      <c r="C205" s="64"/>
      <c r="D205" s="214" t="s">
        <v>210</v>
      </c>
      <c r="E205" s="64"/>
      <c r="F205" s="215" t="s">
        <v>2419</v>
      </c>
      <c r="G205" s="64"/>
      <c r="H205" s="64"/>
      <c r="I205" s="173"/>
      <c r="J205" s="64"/>
      <c r="K205" s="64"/>
      <c r="L205" s="62"/>
      <c r="M205" s="216"/>
      <c r="N205" s="43"/>
      <c r="O205" s="43"/>
      <c r="P205" s="43"/>
      <c r="Q205" s="43"/>
      <c r="R205" s="43"/>
      <c r="S205" s="43"/>
      <c r="T205" s="79"/>
      <c r="AT205" s="25" t="s">
        <v>210</v>
      </c>
      <c r="AU205" s="25" t="s">
        <v>86</v>
      </c>
    </row>
    <row r="206" spans="2:65" s="12" customFormat="1" ht="13.5">
      <c r="B206" s="220"/>
      <c r="C206" s="221"/>
      <c r="D206" s="214" t="s">
        <v>284</v>
      </c>
      <c r="E206" s="222" t="s">
        <v>21</v>
      </c>
      <c r="F206" s="223" t="s">
        <v>2421</v>
      </c>
      <c r="G206" s="221"/>
      <c r="H206" s="224">
        <v>53.006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284</v>
      </c>
      <c r="AU206" s="230" t="s">
        <v>86</v>
      </c>
      <c r="AV206" s="12" t="s">
        <v>86</v>
      </c>
      <c r="AW206" s="12" t="s">
        <v>39</v>
      </c>
      <c r="AX206" s="12" t="s">
        <v>84</v>
      </c>
      <c r="AY206" s="230" t="s">
        <v>201</v>
      </c>
    </row>
    <row r="207" spans="2:65" s="11" customFormat="1" ht="29.85" customHeight="1">
      <c r="B207" s="186"/>
      <c r="C207" s="187"/>
      <c r="D207" s="188" t="s">
        <v>75</v>
      </c>
      <c r="E207" s="200" t="s">
        <v>219</v>
      </c>
      <c r="F207" s="200" t="s">
        <v>543</v>
      </c>
      <c r="G207" s="187"/>
      <c r="H207" s="187"/>
      <c r="I207" s="190"/>
      <c r="J207" s="201">
        <f>BK207</f>
        <v>0</v>
      </c>
      <c r="K207" s="187"/>
      <c r="L207" s="192"/>
      <c r="M207" s="193"/>
      <c r="N207" s="194"/>
      <c r="O207" s="194"/>
      <c r="P207" s="195">
        <f>SUM(P208:P228)</f>
        <v>0</v>
      </c>
      <c r="Q207" s="194"/>
      <c r="R207" s="195">
        <f>SUM(R208:R228)</f>
        <v>71.909135339999992</v>
      </c>
      <c r="S207" s="194"/>
      <c r="T207" s="196">
        <f>SUM(T208:T228)</f>
        <v>0</v>
      </c>
      <c r="AR207" s="197" t="s">
        <v>84</v>
      </c>
      <c r="AT207" s="198" t="s">
        <v>75</v>
      </c>
      <c r="AU207" s="198" t="s">
        <v>84</v>
      </c>
      <c r="AY207" s="197" t="s">
        <v>201</v>
      </c>
      <c r="BK207" s="199">
        <f>SUM(BK208:BK228)</f>
        <v>0</v>
      </c>
    </row>
    <row r="208" spans="2:65" s="1" customFormat="1" ht="16.5" customHeight="1">
      <c r="B208" s="42"/>
      <c r="C208" s="202" t="s">
        <v>573</v>
      </c>
      <c r="D208" s="202" t="s">
        <v>204</v>
      </c>
      <c r="E208" s="203" t="s">
        <v>2053</v>
      </c>
      <c r="F208" s="204" t="s">
        <v>2054</v>
      </c>
      <c r="G208" s="205" t="s">
        <v>288</v>
      </c>
      <c r="H208" s="206">
        <v>4.4039999999999999</v>
      </c>
      <c r="I208" s="207"/>
      <c r="J208" s="208">
        <f>ROUND(I208*H208,2)</f>
        <v>0</v>
      </c>
      <c r="K208" s="204" t="s">
        <v>214</v>
      </c>
      <c r="L208" s="62"/>
      <c r="M208" s="209" t="s">
        <v>21</v>
      </c>
      <c r="N208" s="210" t="s">
        <v>47</v>
      </c>
      <c r="O208" s="43"/>
      <c r="P208" s="211">
        <f>O208*H208</f>
        <v>0</v>
      </c>
      <c r="Q208" s="211">
        <v>1.8907700000000001</v>
      </c>
      <c r="R208" s="211">
        <f>Q208*H208</f>
        <v>8.3269510800000006</v>
      </c>
      <c r="S208" s="211">
        <v>0</v>
      </c>
      <c r="T208" s="212">
        <f>S208*H208</f>
        <v>0</v>
      </c>
      <c r="AR208" s="25" t="s">
        <v>219</v>
      </c>
      <c r="AT208" s="25" t="s">
        <v>204</v>
      </c>
      <c r="AU208" s="25" t="s">
        <v>86</v>
      </c>
      <c r="AY208" s="25" t="s">
        <v>201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5" t="s">
        <v>84</v>
      </c>
      <c r="BK208" s="213">
        <f>ROUND(I208*H208,2)</f>
        <v>0</v>
      </c>
      <c r="BL208" s="25" t="s">
        <v>219</v>
      </c>
      <c r="BM208" s="25" t="s">
        <v>2422</v>
      </c>
    </row>
    <row r="209" spans="2:65" s="1" customFormat="1" ht="27">
      <c r="B209" s="42"/>
      <c r="C209" s="64"/>
      <c r="D209" s="214" t="s">
        <v>210</v>
      </c>
      <c r="E209" s="64"/>
      <c r="F209" s="215" t="s">
        <v>2056</v>
      </c>
      <c r="G209" s="64"/>
      <c r="H209" s="64"/>
      <c r="I209" s="173"/>
      <c r="J209" s="64"/>
      <c r="K209" s="64"/>
      <c r="L209" s="62"/>
      <c r="M209" s="216"/>
      <c r="N209" s="43"/>
      <c r="O209" s="43"/>
      <c r="P209" s="43"/>
      <c r="Q209" s="43"/>
      <c r="R209" s="43"/>
      <c r="S209" s="43"/>
      <c r="T209" s="79"/>
      <c r="AT209" s="25" t="s">
        <v>210</v>
      </c>
      <c r="AU209" s="25" t="s">
        <v>86</v>
      </c>
    </row>
    <row r="210" spans="2:65" s="12" customFormat="1" ht="13.5">
      <c r="B210" s="220"/>
      <c r="C210" s="221"/>
      <c r="D210" s="214" t="s">
        <v>284</v>
      </c>
      <c r="E210" s="222" t="s">
        <v>21</v>
      </c>
      <c r="F210" s="223" t="s">
        <v>2423</v>
      </c>
      <c r="G210" s="221"/>
      <c r="H210" s="224">
        <v>0.32400000000000001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284</v>
      </c>
      <c r="AU210" s="230" t="s">
        <v>86</v>
      </c>
      <c r="AV210" s="12" t="s">
        <v>86</v>
      </c>
      <c r="AW210" s="12" t="s">
        <v>39</v>
      </c>
      <c r="AX210" s="12" t="s">
        <v>76</v>
      </c>
      <c r="AY210" s="230" t="s">
        <v>201</v>
      </c>
    </row>
    <row r="211" spans="2:65" s="12" customFormat="1" ht="13.5">
      <c r="B211" s="220"/>
      <c r="C211" s="221"/>
      <c r="D211" s="214" t="s">
        <v>284</v>
      </c>
      <c r="E211" s="222" t="s">
        <v>21</v>
      </c>
      <c r="F211" s="223" t="s">
        <v>2424</v>
      </c>
      <c r="G211" s="221"/>
      <c r="H211" s="224">
        <v>4.08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284</v>
      </c>
      <c r="AU211" s="230" t="s">
        <v>86</v>
      </c>
      <c r="AV211" s="12" t="s">
        <v>86</v>
      </c>
      <c r="AW211" s="12" t="s">
        <v>39</v>
      </c>
      <c r="AX211" s="12" t="s">
        <v>76</v>
      </c>
      <c r="AY211" s="230" t="s">
        <v>201</v>
      </c>
    </row>
    <row r="212" spans="2:65" s="13" customFormat="1" ht="13.5">
      <c r="B212" s="231"/>
      <c r="C212" s="232"/>
      <c r="D212" s="214" t="s">
        <v>284</v>
      </c>
      <c r="E212" s="233" t="s">
        <v>21</v>
      </c>
      <c r="F212" s="234" t="s">
        <v>293</v>
      </c>
      <c r="G212" s="232"/>
      <c r="H212" s="235">
        <v>4.4039999999999999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284</v>
      </c>
      <c r="AU212" s="241" t="s">
        <v>86</v>
      </c>
      <c r="AV212" s="13" t="s">
        <v>219</v>
      </c>
      <c r="AW212" s="13" t="s">
        <v>39</v>
      </c>
      <c r="AX212" s="13" t="s">
        <v>84</v>
      </c>
      <c r="AY212" s="241" t="s">
        <v>201</v>
      </c>
    </row>
    <row r="213" spans="2:65" s="1" customFormat="1" ht="16.5" customHeight="1">
      <c r="B213" s="42"/>
      <c r="C213" s="202" t="s">
        <v>579</v>
      </c>
      <c r="D213" s="202" t="s">
        <v>204</v>
      </c>
      <c r="E213" s="203" t="s">
        <v>2425</v>
      </c>
      <c r="F213" s="204" t="s">
        <v>2426</v>
      </c>
      <c r="G213" s="205" t="s">
        <v>288</v>
      </c>
      <c r="H213" s="206">
        <v>28.295999999999999</v>
      </c>
      <c r="I213" s="207"/>
      <c r="J213" s="208">
        <f>ROUND(I213*H213,2)</f>
        <v>0</v>
      </c>
      <c r="K213" s="204" t="s">
        <v>214</v>
      </c>
      <c r="L213" s="62"/>
      <c r="M213" s="209" t="s">
        <v>21</v>
      </c>
      <c r="N213" s="210" t="s">
        <v>47</v>
      </c>
      <c r="O213" s="43"/>
      <c r="P213" s="211">
        <f>O213*H213</f>
        <v>0</v>
      </c>
      <c r="Q213" s="211">
        <v>2.234</v>
      </c>
      <c r="R213" s="211">
        <f>Q213*H213</f>
        <v>63.213263999999995</v>
      </c>
      <c r="S213" s="211">
        <v>0</v>
      </c>
      <c r="T213" s="212">
        <f>S213*H213</f>
        <v>0</v>
      </c>
      <c r="AR213" s="25" t="s">
        <v>219</v>
      </c>
      <c r="AT213" s="25" t="s">
        <v>204</v>
      </c>
      <c r="AU213" s="25" t="s">
        <v>86</v>
      </c>
      <c r="AY213" s="25" t="s">
        <v>201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25" t="s">
        <v>84</v>
      </c>
      <c r="BK213" s="213">
        <f>ROUND(I213*H213,2)</f>
        <v>0</v>
      </c>
      <c r="BL213" s="25" t="s">
        <v>219</v>
      </c>
      <c r="BM213" s="25" t="s">
        <v>2427</v>
      </c>
    </row>
    <row r="214" spans="2:65" s="1" customFormat="1" ht="27">
      <c r="B214" s="42"/>
      <c r="C214" s="64"/>
      <c r="D214" s="214" t="s">
        <v>210</v>
      </c>
      <c r="E214" s="64"/>
      <c r="F214" s="215" t="s">
        <v>2428</v>
      </c>
      <c r="G214" s="64"/>
      <c r="H214" s="64"/>
      <c r="I214" s="173"/>
      <c r="J214" s="64"/>
      <c r="K214" s="64"/>
      <c r="L214" s="62"/>
      <c r="M214" s="216"/>
      <c r="N214" s="43"/>
      <c r="O214" s="43"/>
      <c r="P214" s="43"/>
      <c r="Q214" s="43"/>
      <c r="R214" s="43"/>
      <c r="S214" s="43"/>
      <c r="T214" s="79"/>
      <c r="AT214" s="25" t="s">
        <v>210</v>
      </c>
      <c r="AU214" s="25" t="s">
        <v>86</v>
      </c>
    </row>
    <row r="215" spans="2:65" s="12" customFormat="1" ht="13.5">
      <c r="B215" s="220"/>
      <c r="C215" s="221"/>
      <c r="D215" s="214" t="s">
        <v>284</v>
      </c>
      <c r="E215" s="222" t="s">
        <v>21</v>
      </c>
      <c r="F215" s="223" t="s">
        <v>2429</v>
      </c>
      <c r="G215" s="221"/>
      <c r="H215" s="224">
        <v>1.117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284</v>
      </c>
      <c r="AU215" s="230" t="s">
        <v>86</v>
      </c>
      <c r="AV215" s="12" t="s">
        <v>86</v>
      </c>
      <c r="AW215" s="12" t="s">
        <v>39</v>
      </c>
      <c r="AX215" s="12" t="s">
        <v>76</v>
      </c>
      <c r="AY215" s="230" t="s">
        <v>201</v>
      </c>
    </row>
    <row r="216" spans="2:65" s="12" customFormat="1" ht="13.5">
      <c r="B216" s="220"/>
      <c r="C216" s="221"/>
      <c r="D216" s="214" t="s">
        <v>284</v>
      </c>
      <c r="E216" s="222" t="s">
        <v>21</v>
      </c>
      <c r="F216" s="223" t="s">
        <v>2430</v>
      </c>
      <c r="G216" s="221"/>
      <c r="H216" s="224">
        <v>0.40500000000000003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284</v>
      </c>
      <c r="AU216" s="230" t="s">
        <v>86</v>
      </c>
      <c r="AV216" s="12" t="s">
        <v>86</v>
      </c>
      <c r="AW216" s="12" t="s">
        <v>39</v>
      </c>
      <c r="AX216" s="12" t="s">
        <v>76</v>
      </c>
      <c r="AY216" s="230" t="s">
        <v>201</v>
      </c>
    </row>
    <row r="217" spans="2:65" s="12" customFormat="1" ht="13.5">
      <c r="B217" s="220"/>
      <c r="C217" s="221"/>
      <c r="D217" s="214" t="s">
        <v>284</v>
      </c>
      <c r="E217" s="222" t="s">
        <v>21</v>
      </c>
      <c r="F217" s="223" t="s">
        <v>2431</v>
      </c>
      <c r="G217" s="221"/>
      <c r="H217" s="224">
        <v>0.16500000000000001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284</v>
      </c>
      <c r="AU217" s="230" t="s">
        <v>86</v>
      </c>
      <c r="AV217" s="12" t="s">
        <v>86</v>
      </c>
      <c r="AW217" s="12" t="s">
        <v>39</v>
      </c>
      <c r="AX217" s="12" t="s">
        <v>76</v>
      </c>
      <c r="AY217" s="230" t="s">
        <v>201</v>
      </c>
    </row>
    <row r="218" spans="2:65" s="12" customFormat="1" ht="13.5">
      <c r="B218" s="220"/>
      <c r="C218" s="221"/>
      <c r="D218" s="214" t="s">
        <v>284</v>
      </c>
      <c r="E218" s="222" t="s">
        <v>21</v>
      </c>
      <c r="F218" s="223" t="s">
        <v>2432</v>
      </c>
      <c r="G218" s="221"/>
      <c r="H218" s="224">
        <v>19.582000000000001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284</v>
      </c>
      <c r="AU218" s="230" t="s">
        <v>86</v>
      </c>
      <c r="AV218" s="12" t="s">
        <v>86</v>
      </c>
      <c r="AW218" s="12" t="s">
        <v>39</v>
      </c>
      <c r="AX218" s="12" t="s">
        <v>76</v>
      </c>
      <c r="AY218" s="230" t="s">
        <v>201</v>
      </c>
    </row>
    <row r="219" spans="2:65" s="12" customFormat="1" ht="13.5">
      <c r="B219" s="220"/>
      <c r="C219" s="221"/>
      <c r="D219" s="214" t="s">
        <v>284</v>
      </c>
      <c r="E219" s="222" t="s">
        <v>21</v>
      </c>
      <c r="F219" s="223" t="s">
        <v>2433</v>
      </c>
      <c r="G219" s="221"/>
      <c r="H219" s="224">
        <v>7.0270000000000001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284</v>
      </c>
      <c r="AU219" s="230" t="s">
        <v>86</v>
      </c>
      <c r="AV219" s="12" t="s">
        <v>86</v>
      </c>
      <c r="AW219" s="12" t="s">
        <v>39</v>
      </c>
      <c r="AX219" s="12" t="s">
        <v>76</v>
      </c>
      <c r="AY219" s="230" t="s">
        <v>201</v>
      </c>
    </row>
    <row r="220" spans="2:65" s="13" customFormat="1" ht="13.5">
      <c r="B220" s="231"/>
      <c r="C220" s="232"/>
      <c r="D220" s="214" t="s">
        <v>284</v>
      </c>
      <c r="E220" s="233" t="s">
        <v>21</v>
      </c>
      <c r="F220" s="234" t="s">
        <v>293</v>
      </c>
      <c r="G220" s="232"/>
      <c r="H220" s="235">
        <v>28.295999999999999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284</v>
      </c>
      <c r="AU220" s="241" t="s">
        <v>86</v>
      </c>
      <c r="AV220" s="13" t="s">
        <v>219</v>
      </c>
      <c r="AW220" s="13" t="s">
        <v>39</v>
      </c>
      <c r="AX220" s="13" t="s">
        <v>84</v>
      </c>
      <c r="AY220" s="241" t="s">
        <v>201</v>
      </c>
    </row>
    <row r="221" spans="2:65" s="1" customFormat="1" ht="16.5" customHeight="1">
      <c r="B221" s="42"/>
      <c r="C221" s="202" t="s">
        <v>587</v>
      </c>
      <c r="D221" s="202" t="s">
        <v>204</v>
      </c>
      <c r="E221" s="203" t="s">
        <v>2434</v>
      </c>
      <c r="F221" s="204" t="s">
        <v>2435</v>
      </c>
      <c r="G221" s="205" t="s">
        <v>281</v>
      </c>
      <c r="H221" s="206">
        <v>57.734000000000002</v>
      </c>
      <c r="I221" s="207"/>
      <c r="J221" s="208">
        <f>ROUND(I221*H221,2)</f>
        <v>0</v>
      </c>
      <c r="K221" s="204" t="s">
        <v>214</v>
      </c>
      <c r="L221" s="62"/>
      <c r="M221" s="209" t="s">
        <v>21</v>
      </c>
      <c r="N221" s="210" t="s">
        <v>47</v>
      </c>
      <c r="O221" s="43"/>
      <c r="P221" s="211">
        <f>O221*H221</f>
        <v>0</v>
      </c>
      <c r="Q221" s="211">
        <v>6.3899999999999998E-3</v>
      </c>
      <c r="R221" s="211">
        <f>Q221*H221</f>
        <v>0.36892026</v>
      </c>
      <c r="S221" s="211">
        <v>0</v>
      </c>
      <c r="T221" s="212">
        <f>S221*H221</f>
        <v>0</v>
      </c>
      <c r="AR221" s="25" t="s">
        <v>219</v>
      </c>
      <c r="AT221" s="25" t="s">
        <v>204</v>
      </c>
      <c r="AU221" s="25" t="s">
        <v>86</v>
      </c>
      <c r="AY221" s="25" t="s">
        <v>201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25" t="s">
        <v>84</v>
      </c>
      <c r="BK221" s="213">
        <f>ROUND(I221*H221,2)</f>
        <v>0</v>
      </c>
      <c r="BL221" s="25" t="s">
        <v>219</v>
      </c>
      <c r="BM221" s="25" t="s">
        <v>2436</v>
      </c>
    </row>
    <row r="222" spans="2:65" s="1" customFormat="1" ht="13.5">
      <c r="B222" s="42"/>
      <c r="C222" s="64"/>
      <c r="D222" s="214" t="s">
        <v>210</v>
      </c>
      <c r="E222" s="64"/>
      <c r="F222" s="215" t="s">
        <v>2437</v>
      </c>
      <c r="G222" s="64"/>
      <c r="H222" s="64"/>
      <c r="I222" s="173"/>
      <c r="J222" s="64"/>
      <c r="K222" s="64"/>
      <c r="L222" s="62"/>
      <c r="M222" s="216"/>
      <c r="N222" s="43"/>
      <c r="O222" s="43"/>
      <c r="P222" s="43"/>
      <c r="Q222" s="43"/>
      <c r="R222" s="43"/>
      <c r="S222" s="43"/>
      <c r="T222" s="79"/>
      <c r="AT222" s="25" t="s">
        <v>210</v>
      </c>
      <c r="AU222" s="25" t="s">
        <v>86</v>
      </c>
    </row>
    <row r="223" spans="2:65" s="12" customFormat="1" ht="13.5">
      <c r="B223" s="220"/>
      <c r="C223" s="221"/>
      <c r="D223" s="214" t="s">
        <v>284</v>
      </c>
      <c r="E223" s="222" t="s">
        <v>21</v>
      </c>
      <c r="F223" s="223" t="s">
        <v>2438</v>
      </c>
      <c r="G223" s="221"/>
      <c r="H223" s="224">
        <v>4.194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284</v>
      </c>
      <c r="AU223" s="230" t="s">
        <v>86</v>
      </c>
      <c r="AV223" s="12" t="s">
        <v>86</v>
      </c>
      <c r="AW223" s="12" t="s">
        <v>39</v>
      </c>
      <c r="AX223" s="12" t="s">
        <v>76</v>
      </c>
      <c r="AY223" s="230" t="s">
        <v>201</v>
      </c>
    </row>
    <row r="224" spans="2:65" s="12" customFormat="1" ht="13.5">
      <c r="B224" s="220"/>
      <c r="C224" s="221"/>
      <c r="D224" s="214" t="s">
        <v>284</v>
      </c>
      <c r="E224" s="222" t="s">
        <v>21</v>
      </c>
      <c r="F224" s="223" t="s">
        <v>2439</v>
      </c>
      <c r="G224" s="221"/>
      <c r="H224" s="224">
        <v>2.4300000000000002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284</v>
      </c>
      <c r="AU224" s="230" t="s">
        <v>86</v>
      </c>
      <c r="AV224" s="12" t="s">
        <v>86</v>
      </c>
      <c r="AW224" s="12" t="s">
        <v>39</v>
      </c>
      <c r="AX224" s="12" t="s">
        <v>76</v>
      </c>
      <c r="AY224" s="230" t="s">
        <v>201</v>
      </c>
    </row>
    <row r="225" spans="2:65" s="12" customFormat="1" ht="13.5">
      <c r="B225" s="220"/>
      <c r="C225" s="221"/>
      <c r="D225" s="214" t="s">
        <v>284</v>
      </c>
      <c r="E225" s="222" t="s">
        <v>21</v>
      </c>
      <c r="F225" s="223" t="s">
        <v>2440</v>
      </c>
      <c r="G225" s="221"/>
      <c r="H225" s="224">
        <v>1.21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284</v>
      </c>
      <c r="AU225" s="230" t="s">
        <v>86</v>
      </c>
      <c r="AV225" s="12" t="s">
        <v>86</v>
      </c>
      <c r="AW225" s="12" t="s">
        <v>39</v>
      </c>
      <c r="AX225" s="12" t="s">
        <v>76</v>
      </c>
      <c r="AY225" s="230" t="s">
        <v>201</v>
      </c>
    </row>
    <row r="226" spans="2:65" s="12" customFormat="1" ht="13.5">
      <c r="B226" s="220"/>
      <c r="C226" s="221"/>
      <c r="D226" s="214" t="s">
        <v>284</v>
      </c>
      <c r="E226" s="222" t="s">
        <v>21</v>
      </c>
      <c r="F226" s="223" t="s">
        <v>2441</v>
      </c>
      <c r="G226" s="221"/>
      <c r="H226" s="224">
        <v>32.457999999999998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284</v>
      </c>
      <c r="AU226" s="230" t="s">
        <v>86</v>
      </c>
      <c r="AV226" s="12" t="s">
        <v>86</v>
      </c>
      <c r="AW226" s="12" t="s">
        <v>39</v>
      </c>
      <c r="AX226" s="12" t="s">
        <v>76</v>
      </c>
      <c r="AY226" s="230" t="s">
        <v>201</v>
      </c>
    </row>
    <row r="227" spans="2:65" s="12" customFormat="1" ht="13.5">
      <c r="B227" s="220"/>
      <c r="C227" s="221"/>
      <c r="D227" s="214" t="s">
        <v>284</v>
      </c>
      <c r="E227" s="222" t="s">
        <v>21</v>
      </c>
      <c r="F227" s="223" t="s">
        <v>2442</v>
      </c>
      <c r="G227" s="221"/>
      <c r="H227" s="224">
        <v>17.442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284</v>
      </c>
      <c r="AU227" s="230" t="s">
        <v>86</v>
      </c>
      <c r="AV227" s="12" t="s">
        <v>86</v>
      </c>
      <c r="AW227" s="12" t="s">
        <v>39</v>
      </c>
      <c r="AX227" s="12" t="s">
        <v>76</v>
      </c>
      <c r="AY227" s="230" t="s">
        <v>201</v>
      </c>
    </row>
    <row r="228" spans="2:65" s="13" customFormat="1" ht="13.5">
      <c r="B228" s="231"/>
      <c r="C228" s="232"/>
      <c r="D228" s="214" t="s">
        <v>284</v>
      </c>
      <c r="E228" s="233" t="s">
        <v>21</v>
      </c>
      <c r="F228" s="234" t="s">
        <v>293</v>
      </c>
      <c r="G228" s="232"/>
      <c r="H228" s="235">
        <v>57.734000000000002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284</v>
      </c>
      <c r="AU228" s="241" t="s">
        <v>86</v>
      </c>
      <c r="AV228" s="13" t="s">
        <v>219</v>
      </c>
      <c r="AW228" s="13" t="s">
        <v>39</v>
      </c>
      <c r="AX228" s="13" t="s">
        <v>84</v>
      </c>
      <c r="AY228" s="241" t="s">
        <v>201</v>
      </c>
    </row>
    <row r="229" spans="2:65" s="11" customFormat="1" ht="29.85" customHeight="1">
      <c r="B229" s="186"/>
      <c r="C229" s="187"/>
      <c r="D229" s="188" t="s">
        <v>75</v>
      </c>
      <c r="E229" s="200" t="s">
        <v>235</v>
      </c>
      <c r="F229" s="200" t="s">
        <v>2112</v>
      </c>
      <c r="G229" s="187"/>
      <c r="H229" s="187"/>
      <c r="I229" s="190"/>
      <c r="J229" s="201">
        <f>BK229</f>
        <v>0</v>
      </c>
      <c r="K229" s="187"/>
      <c r="L229" s="192"/>
      <c r="M229" s="193"/>
      <c r="N229" s="194"/>
      <c r="O229" s="194"/>
      <c r="P229" s="195">
        <f>SUM(P230:P420)</f>
        <v>0</v>
      </c>
      <c r="Q229" s="194"/>
      <c r="R229" s="195">
        <f>SUM(R230:R420)</f>
        <v>6.1795990000000005</v>
      </c>
      <c r="S229" s="194"/>
      <c r="T229" s="196">
        <f>SUM(T230:T420)</f>
        <v>0.4</v>
      </c>
      <c r="AR229" s="197" t="s">
        <v>84</v>
      </c>
      <c r="AT229" s="198" t="s">
        <v>75</v>
      </c>
      <c r="AU229" s="198" t="s">
        <v>84</v>
      </c>
      <c r="AY229" s="197" t="s">
        <v>201</v>
      </c>
      <c r="BK229" s="199">
        <f>SUM(BK230:BK420)</f>
        <v>0</v>
      </c>
    </row>
    <row r="230" spans="2:65" s="1" customFormat="1" ht="25.5" customHeight="1">
      <c r="B230" s="42"/>
      <c r="C230" s="202" t="s">
        <v>593</v>
      </c>
      <c r="D230" s="202" t="s">
        <v>204</v>
      </c>
      <c r="E230" s="203" t="s">
        <v>2443</v>
      </c>
      <c r="F230" s="204" t="s">
        <v>2444</v>
      </c>
      <c r="G230" s="205" t="s">
        <v>229</v>
      </c>
      <c r="H230" s="206">
        <v>1</v>
      </c>
      <c r="I230" s="207"/>
      <c r="J230" s="208">
        <f>ROUND(I230*H230,2)</f>
        <v>0</v>
      </c>
      <c r="K230" s="204" t="s">
        <v>214</v>
      </c>
      <c r="L230" s="62"/>
      <c r="M230" s="209" t="s">
        <v>21</v>
      </c>
      <c r="N230" s="210" t="s">
        <v>47</v>
      </c>
      <c r="O230" s="43"/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AR230" s="25" t="s">
        <v>219</v>
      </c>
      <c r="AT230" s="25" t="s">
        <v>204</v>
      </c>
      <c r="AU230" s="25" t="s">
        <v>86</v>
      </c>
      <c r="AY230" s="25" t="s">
        <v>201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25" t="s">
        <v>84</v>
      </c>
      <c r="BK230" s="213">
        <f>ROUND(I230*H230,2)</f>
        <v>0</v>
      </c>
      <c r="BL230" s="25" t="s">
        <v>219</v>
      </c>
      <c r="BM230" s="25" t="s">
        <v>2445</v>
      </c>
    </row>
    <row r="231" spans="2:65" s="1" customFormat="1" ht="13.5">
      <c r="B231" s="42"/>
      <c r="C231" s="64"/>
      <c r="D231" s="214" t="s">
        <v>210</v>
      </c>
      <c r="E231" s="64"/>
      <c r="F231" s="215" t="s">
        <v>2446</v>
      </c>
      <c r="G231" s="64"/>
      <c r="H231" s="64"/>
      <c r="I231" s="173"/>
      <c r="J231" s="64"/>
      <c r="K231" s="64"/>
      <c r="L231" s="62"/>
      <c r="M231" s="216"/>
      <c r="N231" s="43"/>
      <c r="O231" s="43"/>
      <c r="P231" s="43"/>
      <c r="Q231" s="43"/>
      <c r="R231" s="43"/>
      <c r="S231" s="43"/>
      <c r="T231" s="79"/>
      <c r="AT231" s="25" t="s">
        <v>210</v>
      </c>
      <c r="AU231" s="25" t="s">
        <v>86</v>
      </c>
    </row>
    <row r="232" spans="2:65" s="12" customFormat="1" ht="13.5">
      <c r="B232" s="220"/>
      <c r="C232" s="221"/>
      <c r="D232" s="214" t="s">
        <v>284</v>
      </c>
      <c r="E232" s="222" t="s">
        <v>21</v>
      </c>
      <c r="F232" s="223" t="s">
        <v>2447</v>
      </c>
      <c r="G232" s="221"/>
      <c r="H232" s="224">
        <v>1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284</v>
      </c>
      <c r="AU232" s="230" t="s">
        <v>86</v>
      </c>
      <c r="AV232" s="12" t="s">
        <v>86</v>
      </c>
      <c r="AW232" s="12" t="s">
        <v>39</v>
      </c>
      <c r="AX232" s="12" t="s">
        <v>84</v>
      </c>
      <c r="AY232" s="230" t="s">
        <v>201</v>
      </c>
    </row>
    <row r="233" spans="2:65" s="1" customFormat="1" ht="16.5" customHeight="1">
      <c r="B233" s="42"/>
      <c r="C233" s="202" t="s">
        <v>598</v>
      </c>
      <c r="D233" s="202" t="s">
        <v>204</v>
      </c>
      <c r="E233" s="203" t="s">
        <v>2448</v>
      </c>
      <c r="F233" s="204" t="s">
        <v>2449</v>
      </c>
      <c r="G233" s="205" t="s">
        <v>229</v>
      </c>
      <c r="H233" s="206">
        <v>5</v>
      </c>
      <c r="I233" s="207"/>
      <c r="J233" s="208">
        <f>ROUND(I233*H233,2)</f>
        <v>0</v>
      </c>
      <c r="K233" s="204" t="s">
        <v>21</v>
      </c>
      <c r="L233" s="62"/>
      <c r="M233" s="209" t="s">
        <v>21</v>
      </c>
      <c r="N233" s="210" t="s">
        <v>47</v>
      </c>
      <c r="O233" s="43"/>
      <c r="P233" s="211">
        <f>O233*H233</f>
        <v>0</v>
      </c>
      <c r="Q233" s="211">
        <v>0</v>
      </c>
      <c r="R233" s="211">
        <f>Q233*H233</f>
        <v>0</v>
      </c>
      <c r="S233" s="211">
        <v>0</v>
      </c>
      <c r="T233" s="212">
        <f>S233*H233</f>
        <v>0</v>
      </c>
      <c r="AR233" s="25" t="s">
        <v>219</v>
      </c>
      <c r="AT233" s="25" t="s">
        <v>204</v>
      </c>
      <c r="AU233" s="25" t="s">
        <v>86</v>
      </c>
      <c r="AY233" s="25" t="s">
        <v>201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25" t="s">
        <v>84</v>
      </c>
      <c r="BK233" s="213">
        <f>ROUND(I233*H233,2)</f>
        <v>0</v>
      </c>
      <c r="BL233" s="25" t="s">
        <v>219</v>
      </c>
      <c r="BM233" s="25" t="s">
        <v>2450</v>
      </c>
    </row>
    <row r="234" spans="2:65" s="1" customFormat="1" ht="13.5">
      <c r="B234" s="42"/>
      <c r="C234" s="64"/>
      <c r="D234" s="214" t="s">
        <v>210</v>
      </c>
      <c r="E234" s="64"/>
      <c r="F234" s="215" t="s">
        <v>2449</v>
      </c>
      <c r="G234" s="64"/>
      <c r="H234" s="64"/>
      <c r="I234" s="173"/>
      <c r="J234" s="64"/>
      <c r="K234" s="64"/>
      <c r="L234" s="62"/>
      <c r="M234" s="216"/>
      <c r="N234" s="43"/>
      <c r="O234" s="43"/>
      <c r="P234" s="43"/>
      <c r="Q234" s="43"/>
      <c r="R234" s="43"/>
      <c r="S234" s="43"/>
      <c r="T234" s="79"/>
      <c r="AT234" s="25" t="s">
        <v>210</v>
      </c>
      <c r="AU234" s="25" t="s">
        <v>86</v>
      </c>
    </row>
    <row r="235" spans="2:65" s="12" customFormat="1" ht="13.5">
      <c r="B235" s="220"/>
      <c r="C235" s="221"/>
      <c r="D235" s="214" t="s">
        <v>284</v>
      </c>
      <c r="E235" s="222" t="s">
        <v>21</v>
      </c>
      <c r="F235" s="223" t="s">
        <v>2451</v>
      </c>
      <c r="G235" s="221"/>
      <c r="H235" s="224">
        <v>1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284</v>
      </c>
      <c r="AU235" s="230" t="s">
        <v>86</v>
      </c>
      <c r="AV235" s="12" t="s">
        <v>86</v>
      </c>
      <c r="AW235" s="12" t="s">
        <v>39</v>
      </c>
      <c r="AX235" s="12" t="s">
        <v>76</v>
      </c>
      <c r="AY235" s="230" t="s">
        <v>201</v>
      </c>
    </row>
    <row r="236" spans="2:65" s="12" customFormat="1" ht="13.5">
      <c r="B236" s="220"/>
      <c r="C236" s="221"/>
      <c r="D236" s="214" t="s">
        <v>284</v>
      </c>
      <c r="E236" s="222" t="s">
        <v>21</v>
      </c>
      <c r="F236" s="223" t="s">
        <v>2452</v>
      </c>
      <c r="G236" s="221"/>
      <c r="H236" s="224">
        <v>1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284</v>
      </c>
      <c r="AU236" s="230" t="s">
        <v>86</v>
      </c>
      <c r="AV236" s="12" t="s">
        <v>86</v>
      </c>
      <c r="AW236" s="12" t="s">
        <v>39</v>
      </c>
      <c r="AX236" s="12" t="s">
        <v>76</v>
      </c>
      <c r="AY236" s="230" t="s">
        <v>201</v>
      </c>
    </row>
    <row r="237" spans="2:65" s="12" customFormat="1" ht="13.5">
      <c r="B237" s="220"/>
      <c r="C237" s="221"/>
      <c r="D237" s="214" t="s">
        <v>284</v>
      </c>
      <c r="E237" s="222" t="s">
        <v>21</v>
      </c>
      <c r="F237" s="223" t="s">
        <v>2453</v>
      </c>
      <c r="G237" s="221"/>
      <c r="H237" s="224">
        <v>1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284</v>
      </c>
      <c r="AU237" s="230" t="s">
        <v>86</v>
      </c>
      <c r="AV237" s="12" t="s">
        <v>86</v>
      </c>
      <c r="AW237" s="12" t="s">
        <v>39</v>
      </c>
      <c r="AX237" s="12" t="s">
        <v>76</v>
      </c>
      <c r="AY237" s="230" t="s">
        <v>201</v>
      </c>
    </row>
    <row r="238" spans="2:65" s="12" customFormat="1" ht="13.5">
      <c r="B238" s="220"/>
      <c r="C238" s="221"/>
      <c r="D238" s="214" t="s">
        <v>284</v>
      </c>
      <c r="E238" s="222" t="s">
        <v>21</v>
      </c>
      <c r="F238" s="223" t="s">
        <v>2454</v>
      </c>
      <c r="G238" s="221"/>
      <c r="H238" s="224">
        <v>1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284</v>
      </c>
      <c r="AU238" s="230" t="s">
        <v>86</v>
      </c>
      <c r="AV238" s="12" t="s">
        <v>86</v>
      </c>
      <c r="AW238" s="12" t="s">
        <v>39</v>
      </c>
      <c r="AX238" s="12" t="s">
        <v>76</v>
      </c>
      <c r="AY238" s="230" t="s">
        <v>201</v>
      </c>
    </row>
    <row r="239" spans="2:65" s="12" customFormat="1" ht="13.5">
      <c r="B239" s="220"/>
      <c r="C239" s="221"/>
      <c r="D239" s="214" t="s">
        <v>284</v>
      </c>
      <c r="E239" s="222" t="s">
        <v>21</v>
      </c>
      <c r="F239" s="223" t="s">
        <v>2455</v>
      </c>
      <c r="G239" s="221"/>
      <c r="H239" s="224">
        <v>1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284</v>
      </c>
      <c r="AU239" s="230" t="s">
        <v>86</v>
      </c>
      <c r="AV239" s="12" t="s">
        <v>86</v>
      </c>
      <c r="AW239" s="12" t="s">
        <v>39</v>
      </c>
      <c r="AX239" s="12" t="s">
        <v>76</v>
      </c>
      <c r="AY239" s="230" t="s">
        <v>201</v>
      </c>
    </row>
    <row r="240" spans="2:65" s="13" customFormat="1" ht="13.5">
      <c r="B240" s="231"/>
      <c r="C240" s="232"/>
      <c r="D240" s="214" t="s">
        <v>284</v>
      </c>
      <c r="E240" s="233" t="s">
        <v>21</v>
      </c>
      <c r="F240" s="234" t="s">
        <v>293</v>
      </c>
      <c r="G240" s="232"/>
      <c r="H240" s="235">
        <v>5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284</v>
      </c>
      <c r="AU240" s="241" t="s">
        <v>86</v>
      </c>
      <c r="AV240" s="13" t="s">
        <v>219</v>
      </c>
      <c r="AW240" s="13" t="s">
        <v>39</v>
      </c>
      <c r="AX240" s="13" t="s">
        <v>84</v>
      </c>
      <c r="AY240" s="241" t="s">
        <v>201</v>
      </c>
    </row>
    <row r="241" spans="2:65" s="1" customFormat="1" ht="25.5" customHeight="1">
      <c r="B241" s="42"/>
      <c r="C241" s="202" t="s">
        <v>605</v>
      </c>
      <c r="D241" s="202" t="s">
        <v>204</v>
      </c>
      <c r="E241" s="203" t="s">
        <v>2456</v>
      </c>
      <c r="F241" s="204" t="s">
        <v>2457</v>
      </c>
      <c r="G241" s="205" t="s">
        <v>229</v>
      </c>
      <c r="H241" s="206">
        <v>2</v>
      </c>
      <c r="I241" s="207"/>
      <c r="J241" s="208">
        <f>ROUND(I241*H241,2)</f>
        <v>0</v>
      </c>
      <c r="K241" s="204" t="s">
        <v>214</v>
      </c>
      <c r="L241" s="62"/>
      <c r="M241" s="209" t="s">
        <v>21</v>
      </c>
      <c r="N241" s="210" t="s">
        <v>47</v>
      </c>
      <c r="O241" s="43"/>
      <c r="P241" s="211">
        <f>O241*H241</f>
        <v>0</v>
      </c>
      <c r="Q241" s="211">
        <v>0</v>
      </c>
      <c r="R241" s="211">
        <f>Q241*H241</f>
        <v>0</v>
      </c>
      <c r="S241" s="211">
        <v>0</v>
      </c>
      <c r="T241" s="212">
        <f>S241*H241</f>
        <v>0</v>
      </c>
      <c r="AR241" s="25" t="s">
        <v>219</v>
      </c>
      <c r="AT241" s="25" t="s">
        <v>204</v>
      </c>
      <c r="AU241" s="25" t="s">
        <v>86</v>
      </c>
      <c r="AY241" s="25" t="s">
        <v>201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25" t="s">
        <v>84</v>
      </c>
      <c r="BK241" s="213">
        <f>ROUND(I241*H241,2)</f>
        <v>0</v>
      </c>
      <c r="BL241" s="25" t="s">
        <v>219</v>
      </c>
      <c r="BM241" s="25" t="s">
        <v>2458</v>
      </c>
    </row>
    <row r="242" spans="2:65" s="1" customFormat="1" ht="13.5">
      <c r="B242" s="42"/>
      <c r="C242" s="64"/>
      <c r="D242" s="214" t="s">
        <v>210</v>
      </c>
      <c r="E242" s="64"/>
      <c r="F242" s="215" t="s">
        <v>2459</v>
      </c>
      <c r="G242" s="64"/>
      <c r="H242" s="64"/>
      <c r="I242" s="173"/>
      <c r="J242" s="64"/>
      <c r="K242" s="64"/>
      <c r="L242" s="62"/>
      <c r="M242" s="216"/>
      <c r="N242" s="43"/>
      <c r="O242" s="43"/>
      <c r="P242" s="43"/>
      <c r="Q242" s="43"/>
      <c r="R242" s="43"/>
      <c r="S242" s="43"/>
      <c r="T242" s="79"/>
      <c r="AT242" s="25" t="s">
        <v>210</v>
      </c>
      <c r="AU242" s="25" t="s">
        <v>86</v>
      </c>
    </row>
    <row r="243" spans="2:65" s="12" customFormat="1" ht="13.5">
      <c r="B243" s="220"/>
      <c r="C243" s="221"/>
      <c r="D243" s="214" t="s">
        <v>284</v>
      </c>
      <c r="E243" s="222" t="s">
        <v>21</v>
      </c>
      <c r="F243" s="223" t="s">
        <v>2460</v>
      </c>
      <c r="G243" s="221"/>
      <c r="H243" s="224">
        <v>2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284</v>
      </c>
      <c r="AU243" s="230" t="s">
        <v>86</v>
      </c>
      <c r="AV243" s="12" t="s">
        <v>86</v>
      </c>
      <c r="AW243" s="12" t="s">
        <v>39</v>
      </c>
      <c r="AX243" s="12" t="s">
        <v>84</v>
      </c>
      <c r="AY243" s="230" t="s">
        <v>201</v>
      </c>
    </row>
    <row r="244" spans="2:65" s="1" customFormat="1" ht="16.5" customHeight="1">
      <c r="B244" s="42"/>
      <c r="C244" s="202" t="s">
        <v>611</v>
      </c>
      <c r="D244" s="202" t="s">
        <v>204</v>
      </c>
      <c r="E244" s="203" t="s">
        <v>2461</v>
      </c>
      <c r="F244" s="204" t="s">
        <v>2462</v>
      </c>
      <c r="G244" s="205" t="s">
        <v>229</v>
      </c>
      <c r="H244" s="206">
        <v>15</v>
      </c>
      <c r="I244" s="207"/>
      <c r="J244" s="208">
        <f>ROUND(I244*H244,2)</f>
        <v>0</v>
      </c>
      <c r="K244" s="204" t="s">
        <v>21</v>
      </c>
      <c r="L244" s="62"/>
      <c r="M244" s="209" t="s">
        <v>21</v>
      </c>
      <c r="N244" s="210" t="s">
        <v>47</v>
      </c>
      <c r="O244" s="43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AR244" s="25" t="s">
        <v>219</v>
      </c>
      <c r="AT244" s="25" t="s">
        <v>204</v>
      </c>
      <c r="AU244" s="25" t="s">
        <v>86</v>
      </c>
      <c r="AY244" s="25" t="s">
        <v>201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25" t="s">
        <v>84</v>
      </c>
      <c r="BK244" s="213">
        <f>ROUND(I244*H244,2)</f>
        <v>0</v>
      </c>
      <c r="BL244" s="25" t="s">
        <v>219</v>
      </c>
      <c r="BM244" s="25" t="s">
        <v>2463</v>
      </c>
    </row>
    <row r="245" spans="2:65" s="1" customFormat="1" ht="13.5">
      <c r="B245" s="42"/>
      <c r="C245" s="64"/>
      <c r="D245" s="214" t="s">
        <v>210</v>
      </c>
      <c r="E245" s="64"/>
      <c r="F245" s="215" t="s">
        <v>2462</v>
      </c>
      <c r="G245" s="64"/>
      <c r="H245" s="64"/>
      <c r="I245" s="173"/>
      <c r="J245" s="64"/>
      <c r="K245" s="64"/>
      <c r="L245" s="62"/>
      <c r="M245" s="216"/>
      <c r="N245" s="43"/>
      <c r="O245" s="43"/>
      <c r="P245" s="43"/>
      <c r="Q245" s="43"/>
      <c r="R245" s="43"/>
      <c r="S245" s="43"/>
      <c r="T245" s="79"/>
      <c r="AT245" s="25" t="s">
        <v>210</v>
      </c>
      <c r="AU245" s="25" t="s">
        <v>86</v>
      </c>
    </row>
    <row r="246" spans="2:65" s="12" customFormat="1" ht="13.5">
      <c r="B246" s="220"/>
      <c r="C246" s="221"/>
      <c r="D246" s="214" t="s">
        <v>284</v>
      </c>
      <c r="E246" s="222" t="s">
        <v>21</v>
      </c>
      <c r="F246" s="223" t="s">
        <v>2464</v>
      </c>
      <c r="G246" s="221"/>
      <c r="H246" s="224">
        <v>15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284</v>
      </c>
      <c r="AU246" s="230" t="s">
        <v>86</v>
      </c>
      <c r="AV246" s="12" t="s">
        <v>86</v>
      </c>
      <c r="AW246" s="12" t="s">
        <v>39</v>
      </c>
      <c r="AX246" s="12" t="s">
        <v>84</v>
      </c>
      <c r="AY246" s="230" t="s">
        <v>201</v>
      </c>
    </row>
    <row r="247" spans="2:65" s="1" customFormat="1" ht="25.5" customHeight="1">
      <c r="B247" s="42"/>
      <c r="C247" s="202" t="s">
        <v>616</v>
      </c>
      <c r="D247" s="202" t="s">
        <v>204</v>
      </c>
      <c r="E247" s="203" t="s">
        <v>2465</v>
      </c>
      <c r="F247" s="204" t="s">
        <v>2466</v>
      </c>
      <c r="G247" s="205" t="s">
        <v>311</v>
      </c>
      <c r="H247" s="206">
        <v>19.8</v>
      </c>
      <c r="I247" s="207"/>
      <c r="J247" s="208">
        <f>ROUND(I247*H247,2)</f>
        <v>0</v>
      </c>
      <c r="K247" s="204" t="s">
        <v>214</v>
      </c>
      <c r="L247" s="62"/>
      <c r="M247" s="209" t="s">
        <v>21</v>
      </c>
      <c r="N247" s="210" t="s">
        <v>47</v>
      </c>
      <c r="O247" s="43"/>
      <c r="P247" s="211">
        <f>O247*H247</f>
        <v>0</v>
      </c>
      <c r="Q247" s="211">
        <v>0</v>
      </c>
      <c r="R247" s="211">
        <f>Q247*H247</f>
        <v>0</v>
      </c>
      <c r="S247" s="211">
        <v>0</v>
      </c>
      <c r="T247" s="212">
        <f>S247*H247</f>
        <v>0</v>
      </c>
      <c r="AR247" s="25" t="s">
        <v>219</v>
      </c>
      <c r="AT247" s="25" t="s">
        <v>204</v>
      </c>
      <c r="AU247" s="25" t="s">
        <v>86</v>
      </c>
      <c r="AY247" s="25" t="s">
        <v>201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25" t="s">
        <v>84</v>
      </c>
      <c r="BK247" s="213">
        <f>ROUND(I247*H247,2)</f>
        <v>0</v>
      </c>
      <c r="BL247" s="25" t="s">
        <v>219</v>
      </c>
      <c r="BM247" s="25" t="s">
        <v>2467</v>
      </c>
    </row>
    <row r="248" spans="2:65" s="1" customFormat="1" ht="27">
      <c r="B248" s="42"/>
      <c r="C248" s="64"/>
      <c r="D248" s="214" t="s">
        <v>210</v>
      </c>
      <c r="E248" s="64"/>
      <c r="F248" s="215" t="s">
        <v>2468</v>
      </c>
      <c r="G248" s="64"/>
      <c r="H248" s="64"/>
      <c r="I248" s="173"/>
      <c r="J248" s="64"/>
      <c r="K248" s="64"/>
      <c r="L248" s="62"/>
      <c r="M248" s="216"/>
      <c r="N248" s="43"/>
      <c r="O248" s="43"/>
      <c r="P248" s="43"/>
      <c r="Q248" s="43"/>
      <c r="R248" s="43"/>
      <c r="S248" s="43"/>
      <c r="T248" s="79"/>
      <c r="AT248" s="25" t="s">
        <v>210</v>
      </c>
      <c r="AU248" s="25" t="s">
        <v>86</v>
      </c>
    </row>
    <row r="249" spans="2:65" s="12" customFormat="1" ht="13.5">
      <c r="B249" s="220"/>
      <c r="C249" s="221"/>
      <c r="D249" s="214" t="s">
        <v>284</v>
      </c>
      <c r="E249" s="222" t="s">
        <v>21</v>
      </c>
      <c r="F249" s="223" t="s">
        <v>2469</v>
      </c>
      <c r="G249" s="221"/>
      <c r="H249" s="224">
        <v>19.8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284</v>
      </c>
      <c r="AU249" s="230" t="s">
        <v>86</v>
      </c>
      <c r="AV249" s="12" t="s">
        <v>86</v>
      </c>
      <c r="AW249" s="12" t="s">
        <v>39</v>
      </c>
      <c r="AX249" s="12" t="s">
        <v>84</v>
      </c>
      <c r="AY249" s="230" t="s">
        <v>201</v>
      </c>
    </row>
    <row r="250" spans="2:65" s="1" customFormat="1" ht="25.5" customHeight="1">
      <c r="B250" s="42"/>
      <c r="C250" s="255" t="s">
        <v>627</v>
      </c>
      <c r="D250" s="255" t="s">
        <v>497</v>
      </c>
      <c r="E250" s="256" t="s">
        <v>2470</v>
      </c>
      <c r="F250" s="257" t="s">
        <v>2471</v>
      </c>
      <c r="G250" s="258" t="s">
        <v>311</v>
      </c>
      <c r="H250" s="259">
        <v>6.06</v>
      </c>
      <c r="I250" s="260"/>
      <c r="J250" s="261">
        <f>ROUND(I250*H250,2)</f>
        <v>0</v>
      </c>
      <c r="K250" s="257" t="s">
        <v>21</v>
      </c>
      <c r="L250" s="262"/>
      <c r="M250" s="263" t="s">
        <v>21</v>
      </c>
      <c r="N250" s="264" t="s">
        <v>47</v>
      </c>
      <c r="O250" s="43"/>
      <c r="P250" s="211">
        <f>O250*H250</f>
        <v>0</v>
      </c>
      <c r="Q250" s="211">
        <v>9.4500000000000001E-2</v>
      </c>
      <c r="R250" s="211">
        <f>Q250*H250</f>
        <v>0.57267000000000001</v>
      </c>
      <c r="S250" s="211">
        <v>0</v>
      </c>
      <c r="T250" s="212">
        <f>S250*H250</f>
        <v>0</v>
      </c>
      <c r="AR250" s="25" t="s">
        <v>235</v>
      </c>
      <c r="AT250" s="25" t="s">
        <v>497</v>
      </c>
      <c r="AU250" s="25" t="s">
        <v>86</v>
      </c>
      <c r="AY250" s="25" t="s">
        <v>201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25" t="s">
        <v>84</v>
      </c>
      <c r="BK250" s="213">
        <f>ROUND(I250*H250,2)</f>
        <v>0</v>
      </c>
      <c r="BL250" s="25" t="s">
        <v>219</v>
      </c>
      <c r="BM250" s="25" t="s">
        <v>2472</v>
      </c>
    </row>
    <row r="251" spans="2:65" s="1" customFormat="1" ht="13.5">
      <c r="B251" s="42"/>
      <c r="C251" s="64"/>
      <c r="D251" s="214" t="s">
        <v>210</v>
      </c>
      <c r="E251" s="64"/>
      <c r="F251" s="215" t="s">
        <v>2471</v>
      </c>
      <c r="G251" s="64"/>
      <c r="H251" s="64"/>
      <c r="I251" s="173"/>
      <c r="J251" s="64"/>
      <c r="K251" s="64"/>
      <c r="L251" s="62"/>
      <c r="M251" s="216"/>
      <c r="N251" s="43"/>
      <c r="O251" s="43"/>
      <c r="P251" s="43"/>
      <c r="Q251" s="43"/>
      <c r="R251" s="43"/>
      <c r="S251" s="43"/>
      <c r="T251" s="79"/>
      <c r="AT251" s="25" t="s">
        <v>210</v>
      </c>
      <c r="AU251" s="25" t="s">
        <v>86</v>
      </c>
    </row>
    <row r="252" spans="2:65" s="12" customFormat="1" ht="13.5">
      <c r="B252" s="220"/>
      <c r="C252" s="221"/>
      <c r="D252" s="214" t="s">
        <v>284</v>
      </c>
      <c r="E252" s="222" t="s">
        <v>21</v>
      </c>
      <c r="F252" s="223" t="s">
        <v>917</v>
      </c>
      <c r="G252" s="221"/>
      <c r="H252" s="224">
        <v>6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284</v>
      </c>
      <c r="AU252" s="230" t="s">
        <v>86</v>
      </c>
      <c r="AV252" s="12" t="s">
        <v>86</v>
      </c>
      <c r="AW252" s="12" t="s">
        <v>39</v>
      </c>
      <c r="AX252" s="12" t="s">
        <v>76</v>
      </c>
      <c r="AY252" s="230" t="s">
        <v>201</v>
      </c>
    </row>
    <row r="253" spans="2:65" s="12" customFormat="1" ht="13.5">
      <c r="B253" s="220"/>
      <c r="C253" s="221"/>
      <c r="D253" s="214" t="s">
        <v>284</v>
      </c>
      <c r="E253" s="222" t="s">
        <v>21</v>
      </c>
      <c r="F253" s="223" t="s">
        <v>2473</v>
      </c>
      <c r="G253" s="221"/>
      <c r="H253" s="224">
        <v>6.06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284</v>
      </c>
      <c r="AU253" s="230" t="s">
        <v>86</v>
      </c>
      <c r="AV253" s="12" t="s">
        <v>86</v>
      </c>
      <c r="AW253" s="12" t="s">
        <v>39</v>
      </c>
      <c r="AX253" s="12" t="s">
        <v>84</v>
      </c>
      <c r="AY253" s="230" t="s">
        <v>201</v>
      </c>
    </row>
    <row r="254" spans="2:65" s="1" customFormat="1" ht="25.5" customHeight="1">
      <c r="B254" s="42"/>
      <c r="C254" s="255" t="s">
        <v>633</v>
      </c>
      <c r="D254" s="255" t="s">
        <v>497</v>
      </c>
      <c r="E254" s="256" t="s">
        <v>2474</v>
      </c>
      <c r="F254" s="257" t="s">
        <v>2471</v>
      </c>
      <c r="G254" s="258" t="s">
        <v>311</v>
      </c>
      <c r="H254" s="259">
        <v>13.938000000000001</v>
      </c>
      <c r="I254" s="260"/>
      <c r="J254" s="261">
        <f>ROUND(I254*H254,2)</f>
        <v>0</v>
      </c>
      <c r="K254" s="257" t="s">
        <v>21</v>
      </c>
      <c r="L254" s="262"/>
      <c r="M254" s="263" t="s">
        <v>21</v>
      </c>
      <c r="N254" s="264" t="s">
        <v>47</v>
      </c>
      <c r="O254" s="43"/>
      <c r="P254" s="211">
        <f>O254*H254</f>
        <v>0</v>
      </c>
      <c r="Q254" s="211">
        <v>9.4500000000000001E-2</v>
      </c>
      <c r="R254" s="211">
        <f>Q254*H254</f>
        <v>1.3171410000000001</v>
      </c>
      <c r="S254" s="211">
        <v>0</v>
      </c>
      <c r="T254" s="212">
        <f>S254*H254</f>
        <v>0</v>
      </c>
      <c r="AR254" s="25" t="s">
        <v>235</v>
      </c>
      <c r="AT254" s="25" t="s">
        <v>497</v>
      </c>
      <c r="AU254" s="25" t="s">
        <v>86</v>
      </c>
      <c r="AY254" s="25" t="s">
        <v>201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25" t="s">
        <v>84</v>
      </c>
      <c r="BK254" s="213">
        <f>ROUND(I254*H254,2)</f>
        <v>0</v>
      </c>
      <c r="BL254" s="25" t="s">
        <v>219</v>
      </c>
      <c r="BM254" s="25" t="s">
        <v>2475</v>
      </c>
    </row>
    <row r="255" spans="2:65" s="1" customFormat="1" ht="13.5">
      <c r="B255" s="42"/>
      <c r="C255" s="64"/>
      <c r="D255" s="214" t="s">
        <v>210</v>
      </c>
      <c r="E255" s="64"/>
      <c r="F255" s="215" t="s">
        <v>2471</v>
      </c>
      <c r="G255" s="64"/>
      <c r="H255" s="64"/>
      <c r="I255" s="173"/>
      <c r="J255" s="64"/>
      <c r="K255" s="64"/>
      <c r="L255" s="62"/>
      <c r="M255" s="216"/>
      <c r="N255" s="43"/>
      <c r="O255" s="43"/>
      <c r="P255" s="43"/>
      <c r="Q255" s="43"/>
      <c r="R255" s="43"/>
      <c r="S255" s="43"/>
      <c r="T255" s="79"/>
      <c r="AT255" s="25" t="s">
        <v>210</v>
      </c>
      <c r="AU255" s="25" t="s">
        <v>86</v>
      </c>
    </row>
    <row r="256" spans="2:65" s="12" customFormat="1" ht="13.5">
      <c r="B256" s="220"/>
      <c r="C256" s="221"/>
      <c r="D256" s="214" t="s">
        <v>284</v>
      </c>
      <c r="E256" s="222" t="s">
        <v>21</v>
      </c>
      <c r="F256" s="223" t="s">
        <v>2476</v>
      </c>
      <c r="G256" s="221"/>
      <c r="H256" s="224">
        <v>4.7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284</v>
      </c>
      <c r="AU256" s="230" t="s">
        <v>86</v>
      </c>
      <c r="AV256" s="12" t="s">
        <v>86</v>
      </c>
      <c r="AW256" s="12" t="s">
        <v>39</v>
      </c>
      <c r="AX256" s="12" t="s">
        <v>76</v>
      </c>
      <c r="AY256" s="230" t="s">
        <v>201</v>
      </c>
    </row>
    <row r="257" spans="2:65" s="12" customFormat="1" ht="13.5">
      <c r="B257" s="220"/>
      <c r="C257" s="221"/>
      <c r="D257" s="214" t="s">
        <v>284</v>
      </c>
      <c r="E257" s="222" t="s">
        <v>21</v>
      </c>
      <c r="F257" s="223" t="s">
        <v>2477</v>
      </c>
      <c r="G257" s="221"/>
      <c r="H257" s="224">
        <v>1.1000000000000001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284</v>
      </c>
      <c r="AU257" s="230" t="s">
        <v>86</v>
      </c>
      <c r="AV257" s="12" t="s">
        <v>86</v>
      </c>
      <c r="AW257" s="12" t="s">
        <v>39</v>
      </c>
      <c r="AX257" s="12" t="s">
        <v>76</v>
      </c>
      <c r="AY257" s="230" t="s">
        <v>201</v>
      </c>
    </row>
    <row r="258" spans="2:65" s="12" customFormat="1" ht="13.5">
      <c r="B258" s="220"/>
      <c r="C258" s="221"/>
      <c r="D258" s="214" t="s">
        <v>284</v>
      </c>
      <c r="E258" s="222" t="s">
        <v>21</v>
      </c>
      <c r="F258" s="223" t="s">
        <v>2478</v>
      </c>
      <c r="G258" s="221"/>
      <c r="H258" s="224">
        <v>3.7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284</v>
      </c>
      <c r="AU258" s="230" t="s">
        <v>86</v>
      </c>
      <c r="AV258" s="12" t="s">
        <v>86</v>
      </c>
      <c r="AW258" s="12" t="s">
        <v>39</v>
      </c>
      <c r="AX258" s="12" t="s">
        <v>76</v>
      </c>
      <c r="AY258" s="230" t="s">
        <v>201</v>
      </c>
    </row>
    <row r="259" spans="2:65" s="12" customFormat="1" ht="13.5">
      <c r="B259" s="220"/>
      <c r="C259" s="221"/>
      <c r="D259" s="214" t="s">
        <v>284</v>
      </c>
      <c r="E259" s="222" t="s">
        <v>21</v>
      </c>
      <c r="F259" s="223" t="s">
        <v>2479</v>
      </c>
      <c r="G259" s="221"/>
      <c r="H259" s="224">
        <v>3.3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284</v>
      </c>
      <c r="AU259" s="230" t="s">
        <v>86</v>
      </c>
      <c r="AV259" s="12" t="s">
        <v>86</v>
      </c>
      <c r="AW259" s="12" t="s">
        <v>39</v>
      </c>
      <c r="AX259" s="12" t="s">
        <v>76</v>
      </c>
      <c r="AY259" s="230" t="s">
        <v>201</v>
      </c>
    </row>
    <row r="260" spans="2:65" s="12" customFormat="1" ht="13.5">
      <c r="B260" s="220"/>
      <c r="C260" s="221"/>
      <c r="D260" s="214" t="s">
        <v>284</v>
      </c>
      <c r="E260" s="222" t="s">
        <v>21</v>
      </c>
      <c r="F260" s="223" t="s">
        <v>2480</v>
      </c>
      <c r="G260" s="221"/>
      <c r="H260" s="224">
        <v>1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284</v>
      </c>
      <c r="AU260" s="230" t="s">
        <v>86</v>
      </c>
      <c r="AV260" s="12" t="s">
        <v>86</v>
      </c>
      <c r="AW260" s="12" t="s">
        <v>39</v>
      </c>
      <c r="AX260" s="12" t="s">
        <v>76</v>
      </c>
      <c r="AY260" s="230" t="s">
        <v>201</v>
      </c>
    </row>
    <row r="261" spans="2:65" s="13" customFormat="1" ht="13.5">
      <c r="B261" s="231"/>
      <c r="C261" s="232"/>
      <c r="D261" s="214" t="s">
        <v>284</v>
      </c>
      <c r="E261" s="233" t="s">
        <v>21</v>
      </c>
      <c r="F261" s="234" t="s">
        <v>293</v>
      </c>
      <c r="G261" s="232"/>
      <c r="H261" s="235">
        <v>13.8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284</v>
      </c>
      <c r="AU261" s="241" t="s">
        <v>86</v>
      </c>
      <c r="AV261" s="13" t="s">
        <v>219</v>
      </c>
      <c r="AW261" s="13" t="s">
        <v>39</v>
      </c>
      <c r="AX261" s="13" t="s">
        <v>76</v>
      </c>
      <c r="AY261" s="241" t="s">
        <v>201</v>
      </c>
    </row>
    <row r="262" spans="2:65" s="12" customFormat="1" ht="13.5">
      <c r="B262" s="220"/>
      <c r="C262" s="221"/>
      <c r="D262" s="214" t="s">
        <v>284</v>
      </c>
      <c r="E262" s="222" t="s">
        <v>21</v>
      </c>
      <c r="F262" s="223" t="s">
        <v>2481</v>
      </c>
      <c r="G262" s="221"/>
      <c r="H262" s="224">
        <v>13.938000000000001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284</v>
      </c>
      <c r="AU262" s="230" t="s">
        <v>86</v>
      </c>
      <c r="AV262" s="12" t="s">
        <v>86</v>
      </c>
      <c r="AW262" s="12" t="s">
        <v>39</v>
      </c>
      <c r="AX262" s="12" t="s">
        <v>84</v>
      </c>
      <c r="AY262" s="230" t="s">
        <v>201</v>
      </c>
    </row>
    <row r="263" spans="2:65" s="1" customFormat="1" ht="16.5" customHeight="1">
      <c r="B263" s="42"/>
      <c r="C263" s="255" t="s">
        <v>638</v>
      </c>
      <c r="D263" s="255" t="s">
        <v>497</v>
      </c>
      <c r="E263" s="256" t="s">
        <v>2482</v>
      </c>
      <c r="F263" s="257" t="s">
        <v>2483</v>
      </c>
      <c r="G263" s="258" t="s">
        <v>229</v>
      </c>
      <c r="H263" s="259">
        <v>15</v>
      </c>
      <c r="I263" s="260"/>
      <c r="J263" s="261">
        <f>ROUND(I263*H263,2)</f>
        <v>0</v>
      </c>
      <c r="K263" s="257" t="s">
        <v>21</v>
      </c>
      <c r="L263" s="262"/>
      <c r="M263" s="263" t="s">
        <v>21</v>
      </c>
      <c r="N263" s="264" t="s">
        <v>47</v>
      </c>
      <c r="O263" s="43"/>
      <c r="P263" s="211">
        <f>O263*H263</f>
        <v>0</v>
      </c>
      <c r="Q263" s="211">
        <v>2.3999999999999998E-3</v>
      </c>
      <c r="R263" s="211">
        <f>Q263*H263</f>
        <v>3.5999999999999997E-2</v>
      </c>
      <c r="S263" s="211">
        <v>0</v>
      </c>
      <c r="T263" s="212">
        <f>S263*H263</f>
        <v>0</v>
      </c>
      <c r="AR263" s="25" t="s">
        <v>235</v>
      </c>
      <c r="AT263" s="25" t="s">
        <v>497</v>
      </c>
      <c r="AU263" s="25" t="s">
        <v>86</v>
      </c>
      <c r="AY263" s="25" t="s">
        <v>201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25" t="s">
        <v>84</v>
      </c>
      <c r="BK263" s="213">
        <f>ROUND(I263*H263,2)</f>
        <v>0</v>
      </c>
      <c r="BL263" s="25" t="s">
        <v>219</v>
      </c>
      <c r="BM263" s="25" t="s">
        <v>2484</v>
      </c>
    </row>
    <row r="264" spans="2:65" s="1" customFormat="1" ht="13.5">
      <c r="B264" s="42"/>
      <c r="C264" s="64"/>
      <c r="D264" s="214" t="s">
        <v>210</v>
      </c>
      <c r="E264" s="64"/>
      <c r="F264" s="215" t="s">
        <v>2483</v>
      </c>
      <c r="G264" s="64"/>
      <c r="H264" s="64"/>
      <c r="I264" s="173"/>
      <c r="J264" s="64"/>
      <c r="K264" s="64"/>
      <c r="L264" s="62"/>
      <c r="M264" s="216"/>
      <c r="N264" s="43"/>
      <c r="O264" s="43"/>
      <c r="P264" s="43"/>
      <c r="Q264" s="43"/>
      <c r="R264" s="43"/>
      <c r="S264" s="43"/>
      <c r="T264" s="79"/>
      <c r="AT264" s="25" t="s">
        <v>210</v>
      </c>
      <c r="AU264" s="25" t="s">
        <v>86</v>
      </c>
    </row>
    <row r="265" spans="2:65" s="12" customFormat="1" ht="13.5">
      <c r="B265" s="220"/>
      <c r="C265" s="221"/>
      <c r="D265" s="214" t="s">
        <v>284</v>
      </c>
      <c r="E265" s="222" t="s">
        <v>21</v>
      </c>
      <c r="F265" s="223" t="s">
        <v>2464</v>
      </c>
      <c r="G265" s="221"/>
      <c r="H265" s="224">
        <v>15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284</v>
      </c>
      <c r="AU265" s="230" t="s">
        <v>86</v>
      </c>
      <c r="AV265" s="12" t="s">
        <v>86</v>
      </c>
      <c r="AW265" s="12" t="s">
        <v>39</v>
      </c>
      <c r="AX265" s="12" t="s">
        <v>84</v>
      </c>
      <c r="AY265" s="230" t="s">
        <v>201</v>
      </c>
    </row>
    <row r="266" spans="2:65" s="1" customFormat="1" ht="16.5" customHeight="1">
      <c r="B266" s="42"/>
      <c r="C266" s="202" t="s">
        <v>643</v>
      </c>
      <c r="D266" s="202" t="s">
        <v>204</v>
      </c>
      <c r="E266" s="203" t="s">
        <v>2485</v>
      </c>
      <c r="F266" s="204" t="s">
        <v>2486</v>
      </c>
      <c r="G266" s="205" t="s">
        <v>229</v>
      </c>
      <c r="H266" s="206">
        <v>4</v>
      </c>
      <c r="I266" s="207"/>
      <c r="J266" s="208">
        <f>ROUND(I266*H266,2)</f>
        <v>0</v>
      </c>
      <c r="K266" s="204" t="s">
        <v>214</v>
      </c>
      <c r="L266" s="62"/>
      <c r="M266" s="209" t="s">
        <v>21</v>
      </c>
      <c r="N266" s="210" t="s">
        <v>47</v>
      </c>
      <c r="O266" s="43"/>
      <c r="P266" s="211">
        <f>O266*H266</f>
        <v>0</v>
      </c>
      <c r="Q266" s="211">
        <v>1.67E-3</v>
      </c>
      <c r="R266" s="211">
        <f>Q266*H266</f>
        <v>6.6800000000000002E-3</v>
      </c>
      <c r="S266" s="211">
        <v>0</v>
      </c>
      <c r="T266" s="212">
        <f>S266*H266</f>
        <v>0</v>
      </c>
      <c r="AR266" s="25" t="s">
        <v>219</v>
      </c>
      <c r="AT266" s="25" t="s">
        <v>204</v>
      </c>
      <c r="AU266" s="25" t="s">
        <v>86</v>
      </c>
      <c r="AY266" s="25" t="s">
        <v>201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25" t="s">
        <v>84</v>
      </c>
      <c r="BK266" s="213">
        <f>ROUND(I266*H266,2)</f>
        <v>0</v>
      </c>
      <c r="BL266" s="25" t="s">
        <v>219</v>
      </c>
      <c r="BM266" s="25" t="s">
        <v>2487</v>
      </c>
    </row>
    <row r="267" spans="2:65" s="1" customFormat="1" ht="27">
      <c r="B267" s="42"/>
      <c r="C267" s="64"/>
      <c r="D267" s="214" t="s">
        <v>210</v>
      </c>
      <c r="E267" s="64"/>
      <c r="F267" s="215" t="s">
        <v>2488</v>
      </c>
      <c r="G267" s="64"/>
      <c r="H267" s="64"/>
      <c r="I267" s="173"/>
      <c r="J267" s="64"/>
      <c r="K267" s="64"/>
      <c r="L267" s="62"/>
      <c r="M267" s="216"/>
      <c r="N267" s="43"/>
      <c r="O267" s="43"/>
      <c r="P267" s="43"/>
      <c r="Q267" s="43"/>
      <c r="R267" s="43"/>
      <c r="S267" s="43"/>
      <c r="T267" s="79"/>
      <c r="AT267" s="25" t="s">
        <v>210</v>
      </c>
      <c r="AU267" s="25" t="s">
        <v>86</v>
      </c>
    </row>
    <row r="268" spans="2:65" s="12" customFormat="1" ht="13.5">
      <c r="B268" s="220"/>
      <c r="C268" s="221"/>
      <c r="D268" s="214" t="s">
        <v>284</v>
      </c>
      <c r="E268" s="222" t="s">
        <v>21</v>
      </c>
      <c r="F268" s="223" t="s">
        <v>2144</v>
      </c>
      <c r="G268" s="221"/>
      <c r="H268" s="224">
        <v>4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284</v>
      </c>
      <c r="AU268" s="230" t="s">
        <v>86</v>
      </c>
      <c r="AV268" s="12" t="s">
        <v>86</v>
      </c>
      <c r="AW268" s="12" t="s">
        <v>39</v>
      </c>
      <c r="AX268" s="12" t="s">
        <v>84</v>
      </c>
      <c r="AY268" s="230" t="s">
        <v>201</v>
      </c>
    </row>
    <row r="269" spans="2:65" s="1" customFormat="1" ht="16.5" customHeight="1">
      <c r="B269" s="42"/>
      <c r="C269" s="255" t="s">
        <v>648</v>
      </c>
      <c r="D269" s="255" t="s">
        <v>497</v>
      </c>
      <c r="E269" s="256" t="s">
        <v>2489</v>
      </c>
      <c r="F269" s="257" t="s">
        <v>2490</v>
      </c>
      <c r="G269" s="258" t="s">
        <v>2491</v>
      </c>
      <c r="H269" s="259">
        <v>2</v>
      </c>
      <c r="I269" s="260"/>
      <c r="J269" s="261">
        <f>ROUND(I269*H269,2)</f>
        <v>0</v>
      </c>
      <c r="K269" s="257" t="s">
        <v>21</v>
      </c>
      <c r="L269" s="262"/>
      <c r="M269" s="263" t="s">
        <v>21</v>
      </c>
      <c r="N269" s="264" t="s">
        <v>47</v>
      </c>
      <c r="O269" s="43"/>
      <c r="P269" s="211">
        <f>O269*H269</f>
        <v>0</v>
      </c>
      <c r="Q269" s="211">
        <v>2.0000000000000002E-5</v>
      </c>
      <c r="R269" s="211">
        <f>Q269*H269</f>
        <v>4.0000000000000003E-5</v>
      </c>
      <c r="S269" s="211">
        <v>0</v>
      </c>
      <c r="T269" s="212">
        <f>S269*H269</f>
        <v>0</v>
      </c>
      <c r="AR269" s="25" t="s">
        <v>235</v>
      </c>
      <c r="AT269" s="25" t="s">
        <v>497</v>
      </c>
      <c r="AU269" s="25" t="s">
        <v>86</v>
      </c>
      <c r="AY269" s="25" t="s">
        <v>201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25" t="s">
        <v>84</v>
      </c>
      <c r="BK269" s="213">
        <f>ROUND(I269*H269,2)</f>
        <v>0</v>
      </c>
      <c r="BL269" s="25" t="s">
        <v>219</v>
      </c>
      <c r="BM269" s="25" t="s">
        <v>2492</v>
      </c>
    </row>
    <row r="270" spans="2:65" s="1" customFormat="1" ht="13.5">
      <c r="B270" s="42"/>
      <c r="C270" s="64"/>
      <c r="D270" s="214" t="s">
        <v>210</v>
      </c>
      <c r="E270" s="64"/>
      <c r="F270" s="215" t="s">
        <v>2490</v>
      </c>
      <c r="G270" s="64"/>
      <c r="H270" s="64"/>
      <c r="I270" s="173"/>
      <c r="J270" s="64"/>
      <c r="K270" s="64"/>
      <c r="L270" s="62"/>
      <c r="M270" s="216"/>
      <c r="N270" s="43"/>
      <c r="O270" s="43"/>
      <c r="P270" s="43"/>
      <c r="Q270" s="43"/>
      <c r="R270" s="43"/>
      <c r="S270" s="43"/>
      <c r="T270" s="79"/>
      <c r="AT270" s="25" t="s">
        <v>210</v>
      </c>
      <c r="AU270" s="25" t="s">
        <v>86</v>
      </c>
    </row>
    <row r="271" spans="2:65" s="12" customFormat="1" ht="13.5">
      <c r="B271" s="220"/>
      <c r="C271" s="221"/>
      <c r="D271" s="214" t="s">
        <v>284</v>
      </c>
      <c r="E271" s="222" t="s">
        <v>21</v>
      </c>
      <c r="F271" s="223" t="s">
        <v>2493</v>
      </c>
      <c r="G271" s="221"/>
      <c r="H271" s="224">
        <v>2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284</v>
      </c>
      <c r="AU271" s="230" t="s">
        <v>86</v>
      </c>
      <c r="AV271" s="12" t="s">
        <v>86</v>
      </c>
      <c r="AW271" s="12" t="s">
        <v>39</v>
      </c>
      <c r="AX271" s="12" t="s">
        <v>84</v>
      </c>
      <c r="AY271" s="230" t="s">
        <v>201</v>
      </c>
    </row>
    <row r="272" spans="2:65" s="1" customFormat="1" ht="16.5" customHeight="1">
      <c r="B272" s="42"/>
      <c r="C272" s="255" t="s">
        <v>654</v>
      </c>
      <c r="D272" s="255" t="s">
        <v>497</v>
      </c>
      <c r="E272" s="256" t="s">
        <v>2494</v>
      </c>
      <c r="F272" s="257" t="s">
        <v>2495</v>
      </c>
      <c r="G272" s="258" t="s">
        <v>229</v>
      </c>
      <c r="H272" s="259">
        <v>2</v>
      </c>
      <c r="I272" s="260"/>
      <c r="J272" s="261">
        <f>ROUND(I272*H272,2)</f>
        <v>0</v>
      </c>
      <c r="K272" s="257" t="s">
        <v>214</v>
      </c>
      <c r="L272" s="262"/>
      <c r="M272" s="263" t="s">
        <v>21</v>
      </c>
      <c r="N272" s="264" t="s">
        <v>47</v>
      </c>
      <c r="O272" s="43"/>
      <c r="P272" s="211">
        <f>O272*H272</f>
        <v>0</v>
      </c>
      <c r="Q272" s="211">
        <v>1.12E-2</v>
      </c>
      <c r="R272" s="211">
        <f>Q272*H272</f>
        <v>2.24E-2</v>
      </c>
      <c r="S272" s="211">
        <v>0</v>
      </c>
      <c r="T272" s="212">
        <f>S272*H272</f>
        <v>0</v>
      </c>
      <c r="AR272" s="25" t="s">
        <v>235</v>
      </c>
      <c r="AT272" s="25" t="s">
        <v>497</v>
      </c>
      <c r="AU272" s="25" t="s">
        <v>86</v>
      </c>
      <c r="AY272" s="25" t="s">
        <v>201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25" t="s">
        <v>84</v>
      </c>
      <c r="BK272" s="213">
        <f>ROUND(I272*H272,2)</f>
        <v>0</v>
      </c>
      <c r="BL272" s="25" t="s">
        <v>219</v>
      </c>
      <c r="BM272" s="25" t="s">
        <v>2496</v>
      </c>
    </row>
    <row r="273" spans="2:65" s="1" customFormat="1" ht="13.5">
      <c r="B273" s="42"/>
      <c r="C273" s="64"/>
      <c r="D273" s="214" t="s">
        <v>210</v>
      </c>
      <c r="E273" s="64"/>
      <c r="F273" s="215" t="s">
        <v>2495</v>
      </c>
      <c r="G273" s="64"/>
      <c r="H273" s="64"/>
      <c r="I273" s="173"/>
      <c r="J273" s="64"/>
      <c r="K273" s="64"/>
      <c r="L273" s="62"/>
      <c r="M273" s="216"/>
      <c r="N273" s="43"/>
      <c r="O273" s="43"/>
      <c r="P273" s="43"/>
      <c r="Q273" s="43"/>
      <c r="R273" s="43"/>
      <c r="S273" s="43"/>
      <c r="T273" s="79"/>
      <c r="AT273" s="25" t="s">
        <v>210</v>
      </c>
      <c r="AU273" s="25" t="s">
        <v>86</v>
      </c>
    </row>
    <row r="274" spans="2:65" s="12" customFormat="1" ht="13.5">
      <c r="B274" s="220"/>
      <c r="C274" s="221"/>
      <c r="D274" s="214" t="s">
        <v>284</v>
      </c>
      <c r="E274" s="222" t="s">
        <v>21</v>
      </c>
      <c r="F274" s="223" t="s">
        <v>2493</v>
      </c>
      <c r="G274" s="221"/>
      <c r="H274" s="224">
        <v>2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284</v>
      </c>
      <c r="AU274" s="230" t="s">
        <v>86</v>
      </c>
      <c r="AV274" s="12" t="s">
        <v>86</v>
      </c>
      <c r="AW274" s="12" t="s">
        <v>39</v>
      </c>
      <c r="AX274" s="12" t="s">
        <v>84</v>
      </c>
      <c r="AY274" s="230" t="s">
        <v>201</v>
      </c>
    </row>
    <row r="275" spans="2:65" s="1" customFormat="1" ht="16.5" customHeight="1">
      <c r="B275" s="42"/>
      <c r="C275" s="202" t="s">
        <v>660</v>
      </c>
      <c r="D275" s="202" t="s">
        <v>204</v>
      </c>
      <c r="E275" s="203" t="s">
        <v>2497</v>
      </c>
      <c r="F275" s="204" t="s">
        <v>2498</v>
      </c>
      <c r="G275" s="205" t="s">
        <v>229</v>
      </c>
      <c r="H275" s="206">
        <v>2</v>
      </c>
      <c r="I275" s="207"/>
      <c r="J275" s="208">
        <f>ROUND(I275*H275,2)</f>
        <v>0</v>
      </c>
      <c r="K275" s="204" t="s">
        <v>214</v>
      </c>
      <c r="L275" s="62"/>
      <c r="M275" s="209" t="s">
        <v>21</v>
      </c>
      <c r="N275" s="210" t="s">
        <v>47</v>
      </c>
      <c r="O275" s="43"/>
      <c r="P275" s="211">
        <f>O275*H275</f>
        <v>0</v>
      </c>
      <c r="Q275" s="211">
        <v>3.0100000000000001E-3</v>
      </c>
      <c r="R275" s="211">
        <f>Q275*H275</f>
        <v>6.0200000000000002E-3</v>
      </c>
      <c r="S275" s="211">
        <v>0</v>
      </c>
      <c r="T275" s="212">
        <f>S275*H275</f>
        <v>0</v>
      </c>
      <c r="AR275" s="25" t="s">
        <v>219</v>
      </c>
      <c r="AT275" s="25" t="s">
        <v>204</v>
      </c>
      <c r="AU275" s="25" t="s">
        <v>86</v>
      </c>
      <c r="AY275" s="25" t="s">
        <v>201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25" t="s">
        <v>84</v>
      </c>
      <c r="BK275" s="213">
        <f>ROUND(I275*H275,2)</f>
        <v>0</v>
      </c>
      <c r="BL275" s="25" t="s">
        <v>219</v>
      </c>
      <c r="BM275" s="25" t="s">
        <v>2499</v>
      </c>
    </row>
    <row r="276" spans="2:65" s="1" customFormat="1" ht="27">
      <c r="B276" s="42"/>
      <c r="C276" s="64"/>
      <c r="D276" s="214" t="s">
        <v>210</v>
      </c>
      <c r="E276" s="64"/>
      <c r="F276" s="215" t="s">
        <v>2500</v>
      </c>
      <c r="G276" s="64"/>
      <c r="H276" s="64"/>
      <c r="I276" s="173"/>
      <c r="J276" s="64"/>
      <c r="K276" s="64"/>
      <c r="L276" s="62"/>
      <c r="M276" s="216"/>
      <c r="N276" s="43"/>
      <c r="O276" s="43"/>
      <c r="P276" s="43"/>
      <c r="Q276" s="43"/>
      <c r="R276" s="43"/>
      <c r="S276" s="43"/>
      <c r="T276" s="79"/>
      <c r="AT276" s="25" t="s">
        <v>210</v>
      </c>
      <c r="AU276" s="25" t="s">
        <v>86</v>
      </c>
    </row>
    <row r="277" spans="2:65" s="12" customFormat="1" ht="13.5">
      <c r="B277" s="220"/>
      <c r="C277" s="221"/>
      <c r="D277" s="214" t="s">
        <v>284</v>
      </c>
      <c r="E277" s="222" t="s">
        <v>21</v>
      </c>
      <c r="F277" s="223" t="s">
        <v>2074</v>
      </c>
      <c r="G277" s="221"/>
      <c r="H277" s="224">
        <v>2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284</v>
      </c>
      <c r="AU277" s="230" t="s">
        <v>86</v>
      </c>
      <c r="AV277" s="12" t="s">
        <v>86</v>
      </c>
      <c r="AW277" s="12" t="s">
        <v>39</v>
      </c>
      <c r="AX277" s="12" t="s">
        <v>84</v>
      </c>
      <c r="AY277" s="230" t="s">
        <v>201</v>
      </c>
    </row>
    <row r="278" spans="2:65" s="1" customFormat="1" ht="16.5" customHeight="1">
      <c r="B278" s="42"/>
      <c r="C278" s="255" t="s">
        <v>665</v>
      </c>
      <c r="D278" s="255" t="s">
        <v>497</v>
      </c>
      <c r="E278" s="256" t="s">
        <v>2501</v>
      </c>
      <c r="F278" s="257" t="s">
        <v>2502</v>
      </c>
      <c r="G278" s="258" t="s">
        <v>2491</v>
      </c>
      <c r="H278" s="259">
        <v>1</v>
      </c>
      <c r="I278" s="260"/>
      <c r="J278" s="261">
        <f>ROUND(I278*H278,2)</f>
        <v>0</v>
      </c>
      <c r="K278" s="257" t="s">
        <v>21</v>
      </c>
      <c r="L278" s="262"/>
      <c r="M278" s="263" t="s">
        <v>21</v>
      </c>
      <c r="N278" s="264" t="s">
        <v>47</v>
      </c>
      <c r="O278" s="43"/>
      <c r="P278" s="211">
        <f>O278*H278</f>
        <v>0</v>
      </c>
      <c r="Q278" s="211">
        <v>2.0000000000000002E-5</v>
      </c>
      <c r="R278" s="211">
        <f>Q278*H278</f>
        <v>2.0000000000000002E-5</v>
      </c>
      <c r="S278" s="211">
        <v>0</v>
      </c>
      <c r="T278" s="212">
        <f>S278*H278</f>
        <v>0</v>
      </c>
      <c r="AR278" s="25" t="s">
        <v>235</v>
      </c>
      <c r="AT278" s="25" t="s">
        <v>497</v>
      </c>
      <c r="AU278" s="25" t="s">
        <v>86</v>
      </c>
      <c r="AY278" s="25" t="s">
        <v>201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25" t="s">
        <v>84</v>
      </c>
      <c r="BK278" s="213">
        <f>ROUND(I278*H278,2)</f>
        <v>0</v>
      </c>
      <c r="BL278" s="25" t="s">
        <v>219</v>
      </c>
      <c r="BM278" s="25" t="s">
        <v>2503</v>
      </c>
    </row>
    <row r="279" spans="2:65" s="1" customFormat="1" ht="13.5">
      <c r="B279" s="42"/>
      <c r="C279" s="64"/>
      <c r="D279" s="214" t="s">
        <v>210</v>
      </c>
      <c r="E279" s="64"/>
      <c r="F279" s="215" t="s">
        <v>2502</v>
      </c>
      <c r="G279" s="64"/>
      <c r="H279" s="64"/>
      <c r="I279" s="173"/>
      <c r="J279" s="64"/>
      <c r="K279" s="64"/>
      <c r="L279" s="62"/>
      <c r="M279" s="216"/>
      <c r="N279" s="43"/>
      <c r="O279" s="43"/>
      <c r="P279" s="43"/>
      <c r="Q279" s="43"/>
      <c r="R279" s="43"/>
      <c r="S279" s="43"/>
      <c r="T279" s="79"/>
      <c r="AT279" s="25" t="s">
        <v>210</v>
      </c>
      <c r="AU279" s="25" t="s">
        <v>86</v>
      </c>
    </row>
    <row r="280" spans="2:65" s="12" customFormat="1" ht="13.5">
      <c r="B280" s="220"/>
      <c r="C280" s="221"/>
      <c r="D280" s="214" t="s">
        <v>284</v>
      </c>
      <c r="E280" s="222" t="s">
        <v>21</v>
      </c>
      <c r="F280" s="223" t="s">
        <v>2504</v>
      </c>
      <c r="G280" s="221"/>
      <c r="H280" s="224">
        <v>1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284</v>
      </c>
      <c r="AU280" s="230" t="s">
        <v>86</v>
      </c>
      <c r="AV280" s="12" t="s">
        <v>86</v>
      </c>
      <c r="AW280" s="12" t="s">
        <v>39</v>
      </c>
      <c r="AX280" s="12" t="s">
        <v>84</v>
      </c>
      <c r="AY280" s="230" t="s">
        <v>201</v>
      </c>
    </row>
    <row r="281" spans="2:65" s="1" customFormat="1" ht="25.5" customHeight="1">
      <c r="B281" s="42"/>
      <c r="C281" s="255" t="s">
        <v>671</v>
      </c>
      <c r="D281" s="255" t="s">
        <v>497</v>
      </c>
      <c r="E281" s="256" t="s">
        <v>2505</v>
      </c>
      <c r="F281" s="257" t="s">
        <v>2506</v>
      </c>
      <c r="G281" s="258" t="s">
        <v>2225</v>
      </c>
      <c r="H281" s="259">
        <v>1</v>
      </c>
      <c r="I281" s="260"/>
      <c r="J281" s="261">
        <f>ROUND(I281*H281,2)</f>
        <v>0</v>
      </c>
      <c r="K281" s="257" t="s">
        <v>21</v>
      </c>
      <c r="L281" s="262"/>
      <c r="M281" s="263" t="s">
        <v>21</v>
      </c>
      <c r="N281" s="264" t="s">
        <v>47</v>
      </c>
      <c r="O281" s="43"/>
      <c r="P281" s="211">
        <f>O281*H281</f>
        <v>0</v>
      </c>
      <c r="Q281" s="211">
        <v>5.0500000000000003E-2</v>
      </c>
      <c r="R281" s="211">
        <f>Q281*H281</f>
        <v>5.0500000000000003E-2</v>
      </c>
      <c r="S281" s="211">
        <v>0</v>
      </c>
      <c r="T281" s="212">
        <f>S281*H281</f>
        <v>0</v>
      </c>
      <c r="AR281" s="25" t="s">
        <v>235</v>
      </c>
      <c r="AT281" s="25" t="s">
        <v>497</v>
      </c>
      <c r="AU281" s="25" t="s">
        <v>86</v>
      </c>
      <c r="AY281" s="25" t="s">
        <v>201</v>
      </c>
      <c r="BE281" s="213">
        <f>IF(N281="základní",J281,0)</f>
        <v>0</v>
      </c>
      <c r="BF281" s="213">
        <f>IF(N281="snížená",J281,0)</f>
        <v>0</v>
      </c>
      <c r="BG281" s="213">
        <f>IF(N281="zákl. přenesená",J281,0)</f>
        <v>0</v>
      </c>
      <c r="BH281" s="213">
        <f>IF(N281="sníž. přenesená",J281,0)</f>
        <v>0</v>
      </c>
      <c r="BI281" s="213">
        <f>IF(N281="nulová",J281,0)</f>
        <v>0</v>
      </c>
      <c r="BJ281" s="25" t="s">
        <v>84</v>
      </c>
      <c r="BK281" s="213">
        <f>ROUND(I281*H281,2)</f>
        <v>0</v>
      </c>
      <c r="BL281" s="25" t="s">
        <v>219</v>
      </c>
      <c r="BM281" s="25" t="s">
        <v>2507</v>
      </c>
    </row>
    <row r="282" spans="2:65" s="1" customFormat="1" ht="13.5">
      <c r="B282" s="42"/>
      <c r="C282" s="64"/>
      <c r="D282" s="214" t="s">
        <v>210</v>
      </c>
      <c r="E282" s="64"/>
      <c r="F282" s="215" t="s">
        <v>2506</v>
      </c>
      <c r="G282" s="64"/>
      <c r="H282" s="64"/>
      <c r="I282" s="173"/>
      <c r="J282" s="64"/>
      <c r="K282" s="64"/>
      <c r="L282" s="62"/>
      <c r="M282" s="216"/>
      <c r="N282" s="43"/>
      <c r="O282" s="43"/>
      <c r="P282" s="43"/>
      <c r="Q282" s="43"/>
      <c r="R282" s="43"/>
      <c r="S282" s="43"/>
      <c r="T282" s="79"/>
      <c r="AT282" s="25" t="s">
        <v>210</v>
      </c>
      <c r="AU282" s="25" t="s">
        <v>86</v>
      </c>
    </row>
    <row r="283" spans="2:65" s="12" customFormat="1" ht="13.5">
      <c r="B283" s="220"/>
      <c r="C283" s="221"/>
      <c r="D283" s="214" t="s">
        <v>284</v>
      </c>
      <c r="E283" s="222" t="s">
        <v>21</v>
      </c>
      <c r="F283" s="223" t="s">
        <v>2504</v>
      </c>
      <c r="G283" s="221"/>
      <c r="H283" s="224">
        <v>1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284</v>
      </c>
      <c r="AU283" s="230" t="s">
        <v>86</v>
      </c>
      <c r="AV283" s="12" t="s">
        <v>86</v>
      </c>
      <c r="AW283" s="12" t="s">
        <v>39</v>
      </c>
      <c r="AX283" s="12" t="s">
        <v>84</v>
      </c>
      <c r="AY283" s="230" t="s">
        <v>201</v>
      </c>
    </row>
    <row r="284" spans="2:65" s="1" customFormat="1" ht="25.5" customHeight="1">
      <c r="B284" s="42"/>
      <c r="C284" s="202" t="s">
        <v>677</v>
      </c>
      <c r="D284" s="202" t="s">
        <v>204</v>
      </c>
      <c r="E284" s="203" t="s">
        <v>2508</v>
      </c>
      <c r="F284" s="204" t="s">
        <v>2509</v>
      </c>
      <c r="G284" s="205" t="s">
        <v>229</v>
      </c>
      <c r="H284" s="206">
        <v>4</v>
      </c>
      <c r="I284" s="207"/>
      <c r="J284" s="208">
        <f>ROUND(I284*H284,2)</f>
        <v>0</v>
      </c>
      <c r="K284" s="204" t="s">
        <v>214</v>
      </c>
      <c r="L284" s="62"/>
      <c r="M284" s="209" t="s">
        <v>21</v>
      </c>
      <c r="N284" s="210" t="s">
        <v>47</v>
      </c>
      <c r="O284" s="43"/>
      <c r="P284" s="211">
        <f>O284*H284</f>
        <v>0</v>
      </c>
      <c r="Q284" s="211">
        <v>0</v>
      </c>
      <c r="R284" s="211">
        <f>Q284*H284</f>
        <v>0</v>
      </c>
      <c r="S284" s="211">
        <v>0</v>
      </c>
      <c r="T284" s="212">
        <f>S284*H284</f>
        <v>0</v>
      </c>
      <c r="AR284" s="25" t="s">
        <v>219</v>
      </c>
      <c r="AT284" s="25" t="s">
        <v>204</v>
      </c>
      <c r="AU284" s="25" t="s">
        <v>86</v>
      </c>
      <c r="AY284" s="25" t="s">
        <v>201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25" t="s">
        <v>84</v>
      </c>
      <c r="BK284" s="213">
        <f>ROUND(I284*H284,2)</f>
        <v>0</v>
      </c>
      <c r="BL284" s="25" t="s">
        <v>219</v>
      </c>
      <c r="BM284" s="25" t="s">
        <v>2510</v>
      </c>
    </row>
    <row r="285" spans="2:65" s="1" customFormat="1" ht="27">
      <c r="B285" s="42"/>
      <c r="C285" s="64"/>
      <c r="D285" s="214" t="s">
        <v>210</v>
      </c>
      <c r="E285" s="64"/>
      <c r="F285" s="215" t="s">
        <v>2511</v>
      </c>
      <c r="G285" s="64"/>
      <c r="H285" s="64"/>
      <c r="I285" s="173"/>
      <c r="J285" s="64"/>
      <c r="K285" s="64"/>
      <c r="L285" s="62"/>
      <c r="M285" s="216"/>
      <c r="N285" s="43"/>
      <c r="O285" s="43"/>
      <c r="P285" s="43"/>
      <c r="Q285" s="43"/>
      <c r="R285" s="43"/>
      <c r="S285" s="43"/>
      <c r="T285" s="79"/>
      <c r="AT285" s="25" t="s">
        <v>210</v>
      </c>
      <c r="AU285" s="25" t="s">
        <v>86</v>
      </c>
    </row>
    <row r="286" spans="2:65" s="12" customFormat="1" ht="13.5">
      <c r="B286" s="220"/>
      <c r="C286" s="221"/>
      <c r="D286" s="214" t="s">
        <v>284</v>
      </c>
      <c r="E286" s="222" t="s">
        <v>21</v>
      </c>
      <c r="F286" s="223" t="s">
        <v>2144</v>
      </c>
      <c r="G286" s="221"/>
      <c r="H286" s="224">
        <v>4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284</v>
      </c>
      <c r="AU286" s="230" t="s">
        <v>86</v>
      </c>
      <c r="AV286" s="12" t="s">
        <v>86</v>
      </c>
      <c r="AW286" s="12" t="s">
        <v>39</v>
      </c>
      <c r="AX286" s="12" t="s">
        <v>84</v>
      </c>
      <c r="AY286" s="230" t="s">
        <v>201</v>
      </c>
    </row>
    <row r="287" spans="2:65" s="1" customFormat="1" ht="25.5" customHeight="1">
      <c r="B287" s="42"/>
      <c r="C287" s="255" t="s">
        <v>686</v>
      </c>
      <c r="D287" s="255" t="s">
        <v>497</v>
      </c>
      <c r="E287" s="256" t="s">
        <v>2512</v>
      </c>
      <c r="F287" s="257" t="s">
        <v>2513</v>
      </c>
      <c r="G287" s="258" t="s">
        <v>229</v>
      </c>
      <c r="H287" s="259">
        <v>2</v>
      </c>
      <c r="I287" s="260"/>
      <c r="J287" s="261">
        <f>ROUND(I287*H287,2)</f>
        <v>0</v>
      </c>
      <c r="K287" s="257" t="s">
        <v>21</v>
      </c>
      <c r="L287" s="262"/>
      <c r="M287" s="263" t="s">
        <v>21</v>
      </c>
      <c r="N287" s="264" t="s">
        <v>47</v>
      </c>
      <c r="O287" s="43"/>
      <c r="P287" s="211">
        <f>O287*H287</f>
        <v>0</v>
      </c>
      <c r="Q287" s="211">
        <v>4.2200000000000001E-2</v>
      </c>
      <c r="R287" s="211">
        <f>Q287*H287</f>
        <v>8.4400000000000003E-2</v>
      </c>
      <c r="S287" s="211">
        <v>0</v>
      </c>
      <c r="T287" s="212">
        <f>S287*H287</f>
        <v>0</v>
      </c>
      <c r="AR287" s="25" t="s">
        <v>235</v>
      </c>
      <c r="AT287" s="25" t="s">
        <v>497</v>
      </c>
      <c r="AU287" s="25" t="s">
        <v>86</v>
      </c>
      <c r="AY287" s="25" t="s">
        <v>201</v>
      </c>
      <c r="BE287" s="213">
        <f>IF(N287="základní",J287,0)</f>
        <v>0</v>
      </c>
      <c r="BF287" s="213">
        <f>IF(N287="snížená",J287,0)</f>
        <v>0</v>
      </c>
      <c r="BG287" s="213">
        <f>IF(N287="zákl. přenesená",J287,0)</f>
        <v>0</v>
      </c>
      <c r="BH287" s="213">
        <f>IF(N287="sníž. přenesená",J287,0)</f>
        <v>0</v>
      </c>
      <c r="BI287" s="213">
        <f>IF(N287="nulová",J287,0)</f>
        <v>0</v>
      </c>
      <c r="BJ287" s="25" t="s">
        <v>84</v>
      </c>
      <c r="BK287" s="213">
        <f>ROUND(I287*H287,2)</f>
        <v>0</v>
      </c>
      <c r="BL287" s="25" t="s">
        <v>219</v>
      </c>
      <c r="BM287" s="25" t="s">
        <v>2514</v>
      </c>
    </row>
    <row r="288" spans="2:65" s="1" customFormat="1" ht="13.5">
      <c r="B288" s="42"/>
      <c r="C288" s="64"/>
      <c r="D288" s="214" t="s">
        <v>210</v>
      </c>
      <c r="E288" s="64"/>
      <c r="F288" s="215" t="s">
        <v>2513</v>
      </c>
      <c r="G288" s="64"/>
      <c r="H288" s="64"/>
      <c r="I288" s="173"/>
      <c r="J288" s="64"/>
      <c r="K288" s="64"/>
      <c r="L288" s="62"/>
      <c r="M288" s="216"/>
      <c r="N288" s="43"/>
      <c r="O288" s="43"/>
      <c r="P288" s="43"/>
      <c r="Q288" s="43"/>
      <c r="R288" s="43"/>
      <c r="S288" s="43"/>
      <c r="T288" s="79"/>
      <c r="AT288" s="25" t="s">
        <v>210</v>
      </c>
      <c r="AU288" s="25" t="s">
        <v>86</v>
      </c>
    </row>
    <row r="289" spans="2:65" s="12" customFormat="1" ht="13.5">
      <c r="B289" s="220"/>
      <c r="C289" s="221"/>
      <c r="D289" s="214" t="s">
        <v>284</v>
      </c>
      <c r="E289" s="222" t="s">
        <v>21</v>
      </c>
      <c r="F289" s="223" t="s">
        <v>2493</v>
      </c>
      <c r="G289" s="221"/>
      <c r="H289" s="224">
        <v>2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284</v>
      </c>
      <c r="AU289" s="230" t="s">
        <v>86</v>
      </c>
      <c r="AV289" s="12" t="s">
        <v>86</v>
      </c>
      <c r="AW289" s="12" t="s">
        <v>39</v>
      </c>
      <c r="AX289" s="12" t="s">
        <v>84</v>
      </c>
      <c r="AY289" s="230" t="s">
        <v>201</v>
      </c>
    </row>
    <row r="290" spans="2:65" s="1" customFormat="1" ht="25.5" customHeight="1">
      <c r="B290" s="42"/>
      <c r="C290" s="255" t="s">
        <v>691</v>
      </c>
      <c r="D290" s="255" t="s">
        <v>497</v>
      </c>
      <c r="E290" s="256" t="s">
        <v>2515</v>
      </c>
      <c r="F290" s="257" t="s">
        <v>2516</v>
      </c>
      <c r="G290" s="258" t="s">
        <v>229</v>
      </c>
      <c r="H290" s="259">
        <v>2</v>
      </c>
      <c r="I290" s="260"/>
      <c r="J290" s="261">
        <f>ROUND(I290*H290,2)</f>
        <v>0</v>
      </c>
      <c r="K290" s="257" t="s">
        <v>21</v>
      </c>
      <c r="L290" s="262"/>
      <c r="M290" s="263" t="s">
        <v>21</v>
      </c>
      <c r="N290" s="264" t="s">
        <v>47</v>
      </c>
      <c r="O290" s="43"/>
      <c r="P290" s="211">
        <f>O290*H290</f>
        <v>0</v>
      </c>
      <c r="Q290" s="211">
        <v>5.8999999999999997E-2</v>
      </c>
      <c r="R290" s="211">
        <f>Q290*H290</f>
        <v>0.11799999999999999</v>
      </c>
      <c r="S290" s="211">
        <v>0</v>
      </c>
      <c r="T290" s="212">
        <f>S290*H290</f>
        <v>0</v>
      </c>
      <c r="AR290" s="25" t="s">
        <v>235</v>
      </c>
      <c r="AT290" s="25" t="s">
        <v>497</v>
      </c>
      <c r="AU290" s="25" t="s">
        <v>86</v>
      </c>
      <c r="AY290" s="25" t="s">
        <v>201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25" t="s">
        <v>84</v>
      </c>
      <c r="BK290" s="213">
        <f>ROUND(I290*H290,2)</f>
        <v>0</v>
      </c>
      <c r="BL290" s="25" t="s">
        <v>219</v>
      </c>
      <c r="BM290" s="25" t="s">
        <v>2517</v>
      </c>
    </row>
    <row r="291" spans="2:65" s="1" customFormat="1" ht="13.5">
      <c r="B291" s="42"/>
      <c r="C291" s="64"/>
      <c r="D291" s="214" t="s">
        <v>210</v>
      </c>
      <c r="E291" s="64"/>
      <c r="F291" s="215" t="s">
        <v>2516</v>
      </c>
      <c r="G291" s="64"/>
      <c r="H291" s="64"/>
      <c r="I291" s="173"/>
      <c r="J291" s="64"/>
      <c r="K291" s="64"/>
      <c r="L291" s="62"/>
      <c r="M291" s="216"/>
      <c r="N291" s="43"/>
      <c r="O291" s="43"/>
      <c r="P291" s="43"/>
      <c r="Q291" s="43"/>
      <c r="R291" s="43"/>
      <c r="S291" s="43"/>
      <c r="T291" s="79"/>
      <c r="AT291" s="25" t="s">
        <v>210</v>
      </c>
      <c r="AU291" s="25" t="s">
        <v>86</v>
      </c>
    </row>
    <row r="292" spans="2:65" s="12" customFormat="1" ht="13.5">
      <c r="B292" s="220"/>
      <c r="C292" s="221"/>
      <c r="D292" s="214" t="s">
        <v>284</v>
      </c>
      <c r="E292" s="222" t="s">
        <v>21</v>
      </c>
      <c r="F292" s="223" t="s">
        <v>2493</v>
      </c>
      <c r="G292" s="221"/>
      <c r="H292" s="224">
        <v>2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284</v>
      </c>
      <c r="AU292" s="230" t="s">
        <v>86</v>
      </c>
      <c r="AV292" s="12" t="s">
        <v>86</v>
      </c>
      <c r="AW292" s="12" t="s">
        <v>39</v>
      </c>
      <c r="AX292" s="12" t="s">
        <v>84</v>
      </c>
      <c r="AY292" s="230" t="s">
        <v>201</v>
      </c>
    </row>
    <row r="293" spans="2:65" s="1" customFormat="1" ht="16.5" customHeight="1">
      <c r="B293" s="42"/>
      <c r="C293" s="202" t="s">
        <v>696</v>
      </c>
      <c r="D293" s="202" t="s">
        <v>204</v>
      </c>
      <c r="E293" s="203" t="s">
        <v>2518</v>
      </c>
      <c r="F293" s="204" t="s">
        <v>2519</v>
      </c>
      <c r="G293" s="205" t="s">
        <v>229</v>
      </c>
      <c r="H293" s="206">
        <v>4</v>
      </c>
      <c r="I293" s="207"/>
      <c r="J293" s="208">
        <f>ROUND(I293*H293,2)</f>
        <v>0</v>
      </c>
      <c r="K293" s="204" t="s">
        <v>214</v>
      </c>
      <c r="L293" s="62"/>
      <c r="M293" s="209" t="s">
        <v>21</v>
      </c>
      <c r="N293" s="210" t="s">
        <v>47</v>
      </c>
      <c r="O293" s="43"/>
      <c r="P293" s="211">
        <f>O293*H293</f>
        <v>0</v>
      </c>
      <c r="Q293" s="211">
        <v>1.6449999999999999E-2</v>
      </c>
      <c r="R293" s="211">
        <f>Q293*H293</f>
        <v>6.5799999999999997E-2</v>
      </c>
      <c r="S293" s="211">
        <v>0</v>
      </c>
      <c r="T293" s="212">
        <f>S293*H293</f>
        <v>0</v>
      </c>
      <c r="AR293" s="25" t="s">
        <v>219</v>
      </c>
      <c r="AT293" s="25" t="s">
        <v>204</v>
      </c>
      <c r="AU293" s="25" t="s">
        <v>86</v>
      </c>
      <c r="AY293" s="25" t="s">
        <v>201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25" t="s">
        <v>84</v>
      </c>
      <c r="BK293" s="213">
        <f>ROUND(I293*H293,2)</f>
        <v>0</v>
      </c>
      <c r="BL293" s="25" t="s">
        <v>219</v>
      </c>
      <c r="BM293" s="25" t="s">
        <v>2520</v>
      </c>
    </row>
    <row r="294" spans="2:65" s="1" customFormat="1" ht="27">
      <c r="B294" s="42"/>
      <c r="C294" s="64"/>
      <c r="D294" s="214" t="s">
        <v>210</v>
      </c>
      <c r="E294" s="64"/>
      <c r="F294" s="215" t="s">
        <v>2521</v>
      </c>
      <c r="G294" s="64"/>
      <c r="H294" s="64"/>
      <c r="I294" s="173"/>
      <c r="J294" s="64"/>
      <c r="K294" s="64"/>
      <c r="L294" s="62"/>
      <c r="M294" s="216"/>
      <c r="N294" s="43"/>
      <c r="O294" s="43"/>
      <c r="P294" s="43"/>
      <c r="Q294" s="43"/>
      <c r="R294" s="43"/>
      <c r="S294" s="43"/>
      <c r="T294" s="79"/>
      <c r="AT294" s="25" t="s">
        <v>210</v>
      </c>
      <c r="AU294" s="25" t="s">
        <v>86</v>
      </c>
    </row>
    <row r="295" spans="2:65" s="12" customFormat="1" ht="13.5">
      <c r="B295" s="220"/>
      <c r="C295" s="221"/>
      <c r="D295" s="214" t="s">
        <v>284</v>
      </c>
      <c r="E295" s="222" t="s">
        <v>21</v>
      </c>
      <c r="F295" s="223" t="s">
        <v>2144</v>
      </c>
      <c r="G295" s="221"/>
      <c r="H295" s="224">
        <v>4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284</v>
      </c>
      <c r="AU295" s="230" t="s">
        <v>86</v>
      </c>
      <c r="AV295" s="12" t="s">
        <v>86</v>
      </c>
      <c r="AW295" s="12" t="s">
        <v>39</v>
      </c>
      <c r="AX295" s="12" t="s">
        <v>84</v>
      </c>
      <c r="AY295" s="230" t="s">
        <v>201</v>
      </c>
    </row>
    <row r="296" spans="2:65" s="1" customFormat="1" ht="16.5" customHeight="1">
      <c r="B296" s="42"/>
      <c r="C296" s="255" t="s">
        <v>702</v>
      </c>
      <c r="D296" s="255" t="s">
        <v>497</v>
      </c>
      <c r="E296" s="256" t="s">
        <v>2522</v>
      </c>
      <c r="F296" s="257" t="s">
        <v>2523</v>
      </c>
      <c r="G296" s="258" t="s">
        <v>2491</v>
      </c>
      <c r="H296" s="259">
        <v>2</v>
      </c>
      <c r="I296" s="260"/>
      <c r="J296" s="261">
        <f>ROUND(I296*H296,2)</f>
        <v>0</v>
      </c>
      <c r="K296" s="257" t="s">
        <v>21</v>
      </c>
      <c r="L296" s="262"/>
      <c r="M296" s="263" t="s">
        <v>21</v>
      </c>
      <c r="N296" s="264" t="s">
        <v>47</v>
      </c>
      <c r="O296" s="43"/>
      <c r="P296" s="211">
        <f>O296*H296</f>
        <v>0</v>
      </c>
      <c r="Q296" s="211">
        <v>2.1000000000000001E-4</v>
      </c>
      <c r="R296" s="211">
        <f>Q296*H296</f>
        <v>4.2000000000000002E-4</v>
      </c>
      <c r="S296" s="211">
        <v>0</v>
      </c>
      <c r="T296" s="212">
        <f>S296*H296</f>
        <v>0</v>
      </c>
      <c r="AR296" s="25" t="s">
        <v>235</v>
      </c>
      <c r="AT296" s="25" t="s">
        <v>497</v>
      </c>
      <c r="AU296" s="25" t="s">
        <v>86</v>
      </c>
      <c r="AY296" s="25" t="s">
        <v>201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25" t="s">
        <v>84</v>
      </c>
      <c r="BK296" s="213">
        <f>ROUND(I296*H296,2)</f>
        <v>0</v>
      </c>
      <c r="BL296" s="25" t="s">
        <v>219</v>
      </c>
      <c r="BM296" s="25" t="s">
        <v>2524</v>
      </c>
    </row>
    <row r="297" spans="2:65" s="1" customFormat="1" ht="13.5">
      <c r="B297" s="42"/>
      <c r="C297" s="64"/>
      <c r="D297" s="214" t="s">
        <v>210</v>
      </c>
      <c r="E297" s="64"/>
      <c r="F297" s="215" t="s">
        <v>2523</v>
      </c>
      <c r="G297" s="64"/>
      <c r="H297" s="64"/>
      <c r="I297" s="173"/>
      <c r="J297" s="64"/>
      <c r="K297" s="64"/>
      <c r="L297" s="62"/>
      <c r="M297" s="216"/>
      <c r="N297" s="43"/>
      <c r="O297" s="43"/>
      <c r="P297" s="43"/>
      <c r="Q297" s="43"/>
      <c r="R297" s="43"/>
      <c r="S297" s="43"/>
      <c r="T297" s="79"/>
      <c r="AT297" s="25" t="s">
        <v>210</v>
      </c>
      <c r="AU297" s="25" t="s">
        <v>86</v>
      </c>
    </row>
    <row r="298" spans="2:65" s="12" customFormat="1" ht="13.5">
      <c r="B298" s="220"/>
      <c r="C298" s="221"/>
      <c r="D298" s="214" t="s">
        <v>284</v>
      </c>
      <c r="E298" s="222" t="s">
        <v>21</v>
      </c>
      <c r="F298" s="223" t="s">
        <v>2493</v>
      </c>
      <c r="G298" s="221"/>
      <c r="H298" s="224">
        <v>2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284</v>
      </c>
      <c r="AU298" s="230" t="s">
        <v>86</v>
      </c>
      <c r="AV298" s="12" t="s">
        <v>86</v>
      </c>
      <c r="AW298" s="12" t="s">
        <v>39</v>
      </c>
      <c r="AX298" s="12" t="s">
        <v>84</v>
      </c>
      <c r="AY298" s="230" t="s">
        <v>201</v>
      </c>
    </row>
    <row r="299" spans="2:65" s="1" customFormat="1" ht="25.5" customHeight="1">
      <c r="B299" s="42"/>
      <c r="C299" s="255" t="s">
        <v>707</v>
      </c>
      <c r="D299" s="255" t="s">
        <v>497</v>
      </c>
      <c r="E299" s="256" t="s">
        <v>2525</v>
      </c>
      <c r="F299" s="257" t="s">
        <v>2526</v>
      </c>
      <c r="G299" s="258" t="s">
        <v>229</v>
      </c>
      <c r="H299" s="259">
        <v>2</v>
      </c>
      <c r="I299" s="260"/>
      <c r="J299" s="261">
        <f>ROUND(I299*H299,2)</f>
        <v>0</v>
      </c>
      <c r="K299" s="257" t="s">
        <v>21</v>
      </c>
      <c r="L299" s="262"/>
      <c r="M299" s="263" t="s">
        <v>21</v>
      </c>
      <c r="N299" s="264" t="s">
        <v>47</v>
      </c>
      <c r="O299" s="43"/>
      <c r="P299" s="211">
        <f>O299*H299</f>
        <v>0</v>
      </c>
      <c r="Q299" s="211">
        <v>4.6800000000000001E-2</v>
      </c>
      <c r="R299" s="211">
        <f>Q299*H299</f>
        <v>9.3600000000000003E-2</v>
      </c>
      <c r="S299" s="211">
        <v>0</v>
      </c>
      <c r="T299" s="212">
        <f>S299*H299</f>
        <v>0</v>
      </c>
      <c r="AR299" s="25" t="s">
        <v>235</v>
      </c>
      <c r="AT299" s="25" t="s">
        <v>497</v>
      </c>
      <c r="AU299" s="25" t="s">
        <v>86</v>
      </c>
      <c r="AY299" s="25" t="s">
        <v>201</v>
      </c>
      <c r="BE299" s="213">
        <f>IF(N299="základní",J299,0)</f>
        <v>0</v>
      </c>
      <c r="BF299" s="213">
        <f>IF(N299="snížená",J299,0)</f>
        <v>0</v>
      </c>
      <c r="BG299" s="213">
        <f>IF(N299="zákl. přenesená",J299,0)</f>
        <v>0</v>
      </c>
      <c r="BH299" s="213">
        <f>IF(N299="sníž. přenesená",J299,0)</f>
        <v>0</v>
      </c>
      <c r="BI299" s="213">
        <f>IF(N299="nulová",J299,0)</f>
        <v>0</v>
      </c>
      <c r="BJ299" s="25" t="s">
        <v>84</v>
      </c>
      <c r="BK299" s="213">
        <f>ROUND(I299*H299,2)</f>
        <v>0</v>
      </c>
      <c r="BL299" s="25" t="s">
        <v>219</v>
      </c>
      <c r="BM299" s="25" t="s">
        <v>2527</v>
      </c>
    </row>
    <row r="300" spans="2:65" s="1" customFormat="1" ht="13.5">
      <c r="B300" s="42"/>
      <c r="C300" s="64"/>
      <c r="D300" s="214" t="s">
        <v>210</v>
      </c>
      <c r="E300" s="64"/>
      <c r="F300" s="215" t="s">
        <v>2526</v>
      </c>
      <c r="G300" s="64"/>
      <c r="H300" s="64"/>
      <c r="I300" s="173"/>
      <c r="J300" s="64"/>
      <c r="K300" s="64"/>
      <c r="L300" s="62"/>
      <c r="M300" s="216"/>
      <c r="N300" s="43"/>
      <c r="O300" s="43"/>
      <c r="P300" s="43"/>
      <c r="Q300" s="43"/>
      <c r="R300" s="43"/>
      <c r="S300" s="43"/>
      <c r="T300" s="79"/>
      <c r="AT300" s="25" t="s">
        <v>210</v>
      </c>
      <c r="AU300" s="25" t="s">
        <v>86</v>
      </c>
    </row>
    <row r="301" spans="2:65" s="12" customFormat="1" ht="13.5">
      <c r="B301" s="220"/>
      <c r="C301" s="221"/>
      <c r="D301" s="214" t="s">
        <v>284</v>
      </c>
      <c r="E301" s="222" t="s">
        <v>21</v>
      </c>
      <c r="F301" s="223" t="s">
        <v>2493</v>
      </c>
      <c r="G301" s="221"/>
      <c r="H301" s="224">
        <v>2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284</v>
      </c>
      <c r="AU301" s="230" t="s">
        <v>86</v>
      </c>
      <c r="AV301" s="12" t="s">
        <v>86</v>
      </c>
      <c r="AW301" s="12" t="s">
        <v>39</v>
      </c>
      <c r="AX301" s="12" t="s">
        <v>84</v>
      </c>
      <c r="AY301" s="230" t="s">
        <v>201</v>
      </c>
    </row>
    <row r="302" spans="2:65" s="1" customFormat="1" ht="25.5" customHeight="1">
      <c r="B302" s="42"/>
      <c r="C302" s="202" t="s">
        <v>713</v>
      </c>
      <c r="D302" s="202" t="s">
        <v>204</v>
      </c>
      <c r="E302" s="203" t="s">
        <v>2528</v>
      </c>
      <c r="F302" s="204" t="s">
        <v>2529</v>
      </c>
      <c r="G302" s="205" t="s">
        <v>229</v>
      </c>
      <c r="H302" s="206">
        <v>3</v>
      </c>
      <c r="I302" s="207"/>
      <c r="J302" s="208">
        <f>ROUND(I302*H302,2)</f>
        <v>0</v>
      </c>
      <c r="K302" s="204" t="s">
        <v>214</v>
      </c>
      <c r="L302" s="62"/>
      <c r="M302" s="209" t="s">
        <v>21</v>
      </c>
      <c r="N302" s="210" t="s">
        <v>47</v>
      </c>
      <c r="O302" s="43"/>
      <c r="P302" s="211">
        <f>O302*H302</f>
        <v>0</v>
      </c>
      <c r="Q302" s="211">
        <v>0</v>
      </c>
      <c r="R302" s="211">
        <f>Q302*H302</f>
        <v>0</v>
      </c>
      <c r="S302" s="211">
        <v>0</v>
      </c>
      <c r="T302" s="212">
        <f>S302*H302</f>
        <v>0</v>
      </c>
      <c r="AR302" s="25" t="s">
        <v>219</v>
      </c>
      <c r="AT302" s="25" t="s">
        <v>204</v>
      </c>
      <c r="AU302" s="25" t="s">
        <v>86</v>
      </c>
      <c r="AY302" s="25" t="s">
        <v>201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25" t="s">
        <v>84</v>
      </c>
      <c r="BK302" s="213">
        <f>ROUND(I302*H302,2)</f>
        <v>0</v>
      </c>
      <c r="BL302" s="25" t="s">
        <v>219</v>
      </c>
      <c r="BM302" s="25" t="s">
        <v>2530</v>
      </c>
    </row>
    <row r="303" spans="2:65" s="1" customFormat="1" ht="27">
      <c r="B303" s="42"/>
      <c r="C303" s="64"/>
      <c r="D303" s="214" t="s">
        <v>210</v>
      </c>
      <c r="E303" s="64"/>
      <c r="F303" s="215" t="s">
        <v>2531</v>
      </c>
      <c r="G303" s="64"/>
      <c r="H303" s="64"/>
      <c r="I303" s="173"/>
      <c r="J303" s="64"/>
      <c r="K303" s="64"/>
      <c r="L303" s="62"/>
      <c r="M303" s="216"/>
      <c r="N303" s="43"/>
      <c r="O303" s="43"/>
      <c r="P303" s="43"/>
      <c r="Q303" s="43"/>
      <c r="R303" s="43"/>
      <c r="S303" s="43"/>
      <c r="T303" s="79"/>
      <c r="AT303" s="25" t="s">
        <v>210</v>
      </c>
      <c r="AU303" s="25" t="s">
        <v>86</v>
      </c>
    </row>
    <row r="304" spans="2:65" s="12" customFormat="1" ht="13.5">
      <c r="B304" s="220"/>
      <c r="C304" s="221"/>
      <c r="D304" s="214" t="s">
        <v>284</v>
      </c>
      <c r="E304" s="222" t="s">
        <v>21</v>
      </c>
      <c r="F304" s="223" t="s">
        <v>2532</v>
      </c>
      <c r="G304" s="221"/>
      <c r="H304" s="224">
        <v>3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284</v>
      </c>
      <c r="AU304" s="230" t="s">
        <v>86</v>
      </c>
      <c r="AV304" s="12" t="s">
        <v>86</v>
      </c>
      <c r="AW304" s="12" t="s">
        <v>39</v>
      </c>
      <c r="AX304" s="12" t="s">
        <v>84</v>
      </c>
      <c r="AY304" s="230" t="s">
        <v>201</v>
      </c>
    </row>
    <row r="305" spans="2:65" s="1" customFormat="1" ht="25.5" customHeight="1">
      <c r="B305" s="42"/>
      <c r="C305" s="255" t="s">
        <v>718</v>
      </c>
      <c r="D305" s="255" t="s">
        <v>497</v>
      </c>
      <c r="E305" s="256" t="s">
        <v>2533</v>
      </c>
      <c r="F305" s="257" t="s">
        <v>2534</v>
      </c>
      <c r="G305" s="258" t="s">
        <v>229</v>
      </c>
      <c r="H305" s="259">
        <v>2</v>
      </c>
      <c r="I305" s="260"/>
      <c r="J305" s="261">
        <f>ROUND(I305*H305,2)</f>
        <v>0</v>
      </c>
      <c r="K305" s="257" t="s">
        <v>21</v>
      </c>
      <c r="L305" s="262"/>
      <c r="M305" s="263" t="s">
        <v>21</v>
      </c>
      <c r="N305" s="264" t="s">
        <v>47</v>
      </c>
      <c r="O305" s="43"/>
      <c r="P305" s="211">
        <f>O305*H305</f>
        <v>0</v>
      </c>
      <c r="Q305" s="211">
        <v>5.74E-2</v>
      </c>
      <c r="R305" s="211">
        <f>Q305*H305</f>
        <v>0.1148</v>
      </c>
      <c r="S305" s="211">
        <v>0</v>
      </c>
      <c r="T305" s="212">
        <f>S305*H305</f>
        <v>0</v>
      </c>
      <c r="AR305" s="25" t="s">
        <v>235</v>
      </c>
      <c r="AT305" s="25" t="s">
        <v>497</v>
      </c>
      <c r="AU305" s="25" t="s">
        <v>86</v>
      </c>
      <c r="AY305" s="25" t="s">
        <v>201</v>
      </c>
      <c r="BE305" s="213">
        <f>IF(N305="základní",J305,0)</f>
        <v>0</v>
      </c>
      <c r="BF305" s="213">
        <f>IF(N305="snížená",J305,0)</f>
        <v>0</v>
      </c>
      <c r="BG305" s="213">
        <f>IF(N305="zákl. přenesená",J305,0)</f>
        <v>0</v>
      </c>
      <c r="BH305" s="213">
        <f>IF(N305="sníž. přenesená",J305,0)</f>
        <v>0</v>
      </c>
      <c r="BI305" s="213">
        <f>IF(N305="nulová",J305,0)</f>
        <v>0</v>
      </c>
      <c r="BJ305" s="25" t="s">
        <v>84</v>
      </c>
      <c r="BK305" s="213">
        <f>ROUND(I305*H305,2)</f>
        <v>0</v>
      </c>
      <c r="BL305" s="25" t="s">
        <v>219</v>
      </c>
      <c r="BM305" s="25" t="s">
        <v>2535</v>
      </c>
    </row>
    <row r="306" spans="2:65" s="1" customFormat="1" ht="27">
      <c r="B306" s="42"/>
      <c r="C306" s="64"/>
      <c r="D306" s="214" t="s">
        <v>210</v>
      </c>
      <c r="E306" s="64"/>
      <c r="F306" s="215" t="s">
        <v>2534</v>
      </c>
      <c r="G306" s="64"/>
      <c r="H306" s="64"/>
      <c r="I306" s="173"/>
      <c r="J306" s="64"/>
      <c r="K306" s="64"/>
      <c r="L306" s="62"/>
      <c r="M306" s="216"/>
      <c r="N306" s="43"/>
      <c r="O306" s="43"/>
      <c r="P306" s="43"/>
      <c r="Q306" s="43"/>
      <c r="R306" s="43"/>
      <c r="S306" s="43"/>
      <c r="T306" s="79"/>
      <c r="AT306" s="25" t="s">
        <v>210</v>
      </c>
      <c r="AU306" s="25" t="s">
        <v>86</v>
      </c>
    </row>
    <row r="307" spans="2:65" s="12" customFormat="1" ht="13.5">
      <c r="B307" s="220"/>
      <c r="C307" s="221"/>
      <c r="D307" s="214" t="s">
        <v>284</v>
      </c>
      <c r="E307" s="222" t="s">
        <v>21</v>
      </c>
      <c r="F307" s="223" t="s">
        <v>2493</v>
      </c>
      <c r="G307" s="221"/>
      <c r="H307" s="224">
        <v>2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284</v>
      </c>
      <c r="AU307" s="230" t="s">
        <v>86</v>
      </c>
      <c r="AV307" s="12" t="s">
        <v>86</v>
      </c>
      <c r="AW307" s="12" t="s">
        <v>39</v>
      </c>
      <c r="AX307" s="12" t="s">
        <v>84</v>
      </c>
      <c r="AY307" s="230" t="s">
        <v>201</v>
      </c>
    </row>
    <row r="308" spans="2:65" s="1" customFormat="1" ht="25.5" customHeight="1">
      <c r="B308" s="42"/>
      <c r="C308" s="255" t="s">
        <v>722</v>
      </c>
      <c r="D308" s="255" t="s">
        <v>497</v>
      </c>
      <c r="E308" s="256" t="s">
        <v>2536</v>
      </c>
      <c r="F308" s="257" t="s">
        <v>2537</v>
      </c>
      <c r="G308" s="258" t="s">
        <v>229</v>
      </c>
      <c r="H308" s="259">
        <v>1</v>
      </c>
      <c r="I308" s="260"/>
      <c r="J308" s="261">
        <f>ROUND(I308*H308,2)</f>
        <v>0</v>
      </c>
      <c r="K308" s="257" t="s">
        <v>21</v>
      </c>
      <c r="L308" s="262"/>
      <c r="M308" s="263" t="s">
        <v>21</v>
      </c>
      <c r="N308" s="264" t="s">
        <v>47</v>
      </c>
      <c r="O308" s="43"/>
      <c r="P308" s="211">
        <f>O308*H308</f>
        <v>0</v>
      </c>
      <c r="Q308" s="211">
        <v>7.3999999999999996E-2</v>
      </c>
      <c r="R308" s="211">
        <f>Q308*H308</f>
        <v>7.3999999999999996E-2</v>
      </c>
      <c r="S308" s="211">
        <v>0</v>
      </c>
      <c r="T308" s="212">
        <f>S308*H308</f>
        <v>0</v>
      </c>
      <c r="AR308" s="25" t="s">
        <v>235</v>
      </c>
      <c r="AT308" s="25" t="s">
        <v>497</v>
      </c>
      <c r="AU308" s="25" t="s">
        <v>86</v>
      </c>
      <c r="AY308" s="25" t="s">
        <v>201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25" t="s">
        <v>84</v>
      </c>
      <c r="BK308" s="213">
        <f>ROUND(I308*H308,2)</f>
        <v>0</v>
      </c>
      <c r="BL308" s="25" t="s">
        <v>219</v>
      </c>
      <c r="BM308" s="25" t="s">
        <v>2538</v>
      </c>
    </row>
    <row r="309" spans="2:65" s="1" customFormat="1" ht="27">
      <c r="B309" s="42"/>
      <c r="C309" s="64"/>
      <c r="D309" s="214" t="s">
        <v>210</v>
      </c>
      <c r="E309" s="64"/>
      <c r="F309" s="215" t="s">
        <v>2537</v>
      </c>
      <c r="G309" s="64"/>
      <c r="H309" s="64"/>
      <c r="I309" s="173"/>
      <c r="J309" s="64"/>
      <c r="K309" s="64"/>
      <c r="L309" s="62"/>
      <c r="M309" s="216"/>
      <c r="N309" s="43"/>
      <c r="O309" s="43"/>
      <c r="P309" s="43"/>
      <c r="Q309" s="43"/>
      <c r="R309" s="43"/>
      <c r="S309" s="43"/>
      <c r="T309" s="79"/>
      <c r="AT309" s="25" t="s">
        <v>210</v>
      </c>
      <c r="AU309" s="25" t="s">
        <v>86</v>
      </c>
    </row>
    <row r="310" spans="2:65" s="12" customFormat="1" ht="13.5">
      <c r="B310" s="220"/>
      <c r="C310" s="221"/>
      <c r="D310" s="214" t="s">
        <v>284</v>
      </c>
      <c r="E310" s="222" t="s">
        <v>21</v>
      </c>
      <c r="F310" s="223" t="s">
        <v>2504</v>
      </c>
      <c r="G310" s="221"/>
      <c r="H310" s="224">
        <v>1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284</v>
      </c>
      <c r="AU310" s="230" t="s">
        <v>86</v>
      </c>
      <c r="AV310" s="12" t="s">
        <v>86</v>
      </c>
      <c r="AW310" s="12" t="s">
        <v>39</v>
      </c>
      <c r="AX310" s="12" t="s">
        <v>84</v>
      </c>
      <c r="AY310" s="230" t="s">
        <v>201</v>
      </c>
    </row>
    <row r="311" spans="2:65" s="1" customFormat="1" ht="16.5" customHeight="1">
      <c r="B311" s="42"/>
      <c r="C311" s="202" t="s">
        <v>728</v>
      </c>
      <c r="D311" s="202" t="s">
        <v>204</v>
      </c>
      <c r="E311" s="203" t="s">
        <v>2539</v>
      </c>
      <c r="F311" s="204" t="s">
        <v>2540</v>
      </c>
      <c r="G311" s="205" t="s">
        <v>229</v>
      </c>
      <c r="H311" s="206">
        <v>2</v>
      </c>
      <c r="I311" s="207"/>
      <c r="J311" s="208">
        <f>ROUND(I311*H311,2)</f>
        <v>0</v>
      </c>
      <c r="K311" s="204" t="s">
        <v>214</v>
      </c>
      <c r="L311" s="62"/>
      <c r="M311" s="209" t="s">
        <v>21</v>
      </c>
      <c r="N311" s="210" t="s">
        <v>47</v>
      </c>
      <c r="O311" s="43"/>
      <c r="P311" s="211">
        <f>O311*H311</f>
        <v>0</v>
      </c>
      <c r="Q311" s="211">
        <v>1.6199999999999999E-3</v>
      </c>
      <c r="R311" s="211">
        <f>Q311*H311</f>
        <v>3.2399999999999998E-3</v>
      </c>
      <c r="S311" s="211">
        <v>0</v>
      </c>
      <c r="T311" s="212">
        <f>S311*H311</f>
        <v>0</v>
      </c>
      <c r="AR311" s="25" t="s">
        <v>219</v>
      </c>
      <c r="AT311" s="25" t="s">
        <v>204</v>
      </c>
      <c r="AU311" s="25" t="s">
        <v>86</v>
      </c>
      <c r="AY311" s="25" t="s">
        <v>201</v>
      </c>
      <c r="BE311" s="213">
        <f>IF(N311="základní",J311,0)</f>
        <v>0</v>
      </c>
      <c r="BF311" s="213">
        <f>IF(N311="snížená",J311,0)</f>
        <v>0</v>
      </c>
      <c r="BG311" s="213">
        <f>IF(N311="zákl. přenesená",J311,0)</f>
        <v>0</v>
      </c>
      <c r="BH311" s="213">
        <f>IF(N311="sníž. přenesená",J311,0)</f>
        <v>0</v>
      </c>
      <c r="BI311" s="213">
        <f>IF(N311="nulová",J311,0)</f>
        <v>0</v>
      </c>
      <c r="BJ311" s="25" t="s">
        <v>84</v>
      </c>
      <c r="BK311" s="213">
        <f>ROUND(I311*H311,2)</f>
        <v>0</v>
      </c>
      <c r="BL311" s="25" t="s">
        <v>219</v>
      </c>
      <c r="BM311" s="25" t="s">
        <v>2541</v>
      </c>
    </row>
    <row r="312" spans="2:65" s="1" customFormat="1" ht="27">
      <c r="B312" s="42"/>
      <c r="C312" s="64"/>
      <c r="D312" s="214" t="s">
        <v>210</v>
      </c>
      <c r="E312" s="64"/>
      <c r="F312" s="215" t="s">
        <v>2542</v>
      </c>
      <c r="G312" s="64"/>
      <c r="H312" s="64"/>
      <c r="I312" s="173"/>
      <c r="J312" s="64"/>
      <c r="K312" s="64"/>
      <c r="L312" s="62"/>
      <c r="M312" s="216"/>
      <c r="N312" s="43"/>
      <c r="O312" s="43"/>
      <c r="P312" s="43"/>
      <c r="Q312" s="43"/>
      <c r="R312" s="43"/>
      <c r="S312" s="43"/>
      <c r="T312" s="79"/>
      <c r="AT312" s="25" t="s">
        <v>210</v>
      </c>
      <c r="AU312" s="25" t="s">
        <v>86</v>
      </c>
    </row>
    <row r="313" spans="2:65" s="12" customFormat="1" ht="13.5">
      <c r="B313" s="220"/>
      <c r="C313" s="221"/>
      <c r="D313" s="214" t="s">
        <v>284</v>
      </c>
      <c r="E313" s="222" t="s">
        <v>21</v>
      </c>
      <c r="F313" s="223" t="s">
        <v>2074</v>
      </c>
      <c r="G313" s="221"/>
      <c r="H313" s="224">
        <v>2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284</v>
      </c>
      <c r="AU313" s="230" t="s">
        <v>86</v>
      </c>
      <c r="AV313" s="12" t="s">
        <v>86</v>
      </c>
      <c r="AW313" s="12" t="s">
        <v>39</v>
      </c>
      <c r="AX313" s="12" t="s">
        <v>84</v>
      </c>
      <c r="AY313" s="230" t="s">
        <v>201</v>
      </c>
    </row>
    <row r="314" spans="2:65" s="1" customFormat="1" ht="16.5" customHeight="1">
      <c r="B314" s="42"/>
      <c r="C314" s="255" t="s">
        <v>733</v>
      </c>
      <c r="D314" s="255" t="s">
        <v>497</v>
      </c>
      <c r="E314" s="256" t="s">
        <v>2543</v>
      </c>
      <c r="F314" s="257" t="s">
        <v>2544</v>
      </c>
      <c r="G314" s="258" t="s">
        <v>2491</v>
      </c>
      <c r="H314" s="259">
        <v>2</v>
      </c>
      <c r="I314" s="260"/>
      <c r="J314" s="261">
        <f>ROUND(I314*H314,2)</f>
        <v>0</v>
      </c>
      <c r="K314" s="257" t="s">
        <v>21</v>
      </c>
      <c r="L314" s="262"/>
      <c r="M314" s="263" t="s">
        <v>21</v>
      </c>
      <c r="N314" s="264" t="s">
        <v>47</v>
      </c>
      <c r="O314" s="43"/>
      <c r="P314" s="211">
        <f>O314*H314</f>
        <v>0</v>
      </c>
      <c r="Q314" s="211">
        <v>2.0000000000000002E-5</v>
      </c>
      <c r="R314" s="211">
        <f>Q314*H314</f>
        <v>4.0000000000000003E-5</v>
      </c>
      <c r="S314" s="211">
        <v>0</v>
      </c>
      <c r="T314" s="212">
        <f>S314*H314</f>
        <v>0</v>
      </c>
      <c r="AR314" s="25" t="s">
        <v>235</v>
      </c>
      <c r="AT314" s="25" t="s">
        <v>497</v>
      </c>
      <c r="AU314" s="25" t="s">
        <v>86</v>
      </c>
      <c r="AY314" s="25" t="s">
        <v>201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25" t="s">
        <v>84</v>
      </c>
      <c r="BK314" s="213">
        <f>ROUND(I314*H314,2)</f>
        <v>0</v>
      </c>
      <c r="BL314" s="25" t="s">
        <v>219</v>
      </c>
      <c r="BM314" s="25" t="s">
        <v>2545</v>
      </c>
    </row>
    <row r="315" spans="2:65" s="1" customFormat="1" ht="13.5">
      <c r="B315" s="42"/>
      <c r="C315" s="64"/>
      <c r="D315" s="214" t="s">
        <v>210</v>
      </c>
      <c r="E315" s="64"/>
      <c r="F315" s="215" t="s">
        <v>2544</v>
      </c>
      <c r="G315" s="64"/>
      <c r="H315" s="64"/>
      <c r="I315" s="173"/>
      <c r="J315" s="64"/>
      <c r="K315" s="64"/>
      <c r="L315" s="62"/>
      <c r="M315" s="216"/>
      <c r="N315" s="43"/>
      <c r="O315" s="43"/>
      <c r="P315" s="43"/>
      <c r="Q315" s="43"/>
      <c r="R315" s="43"/>
      <c r="S315" s="43"/>
      <c r="T315" s="79"/>
      <c r="AT315" s="25" t="s">
        <v>210</v>
      </c>
      <c r="AU315" s="25" t="s">
        <v>86</v>
      </c>
    </row>
    <row r="316" spans="2:65" s="12" customFormat="1" ht="13.5">
      <c r="B316" s="220"/>
      <c r="C316" s="221"/>
      <c r="D316" s="214" t="s">
        <v>284</v>
      </c>
      <c r="E316" s="222" t="s">
        <v>21</v>
      </c>
      <c r="F316" s="223" t="s">
        <v>2493</v>
      </c>
      <c r="G316" s="221"/>
      <c r="H316" s="224">
        <v>2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284</v>
      </c>
      <c r="AU316" s="230" t="s">
        <v>86</v>
      </c>
      <c r="AV316" s="12" t="s">
        <v>86</v>
      </c>
      <c r="AW316" s="12" t="s">
        <v>39</v>
      </c>
      <c r="AX316" s="12" t="s">
        <v>84</v>
      </c>
      <c r="AY316" s="230" t="s">
        <v>201</v>
      </c>
    </row>
    <row r="317" spans="2:65" s="1" customFormat="1" ht="16.5" customHeight="1">
      <c r="B317" s="42"/>
      <c r="C317" s="255" t="s">
        <v>740</v>
      </c>
      <c r="D317" s="255" t="s">
        <v>497</v>
      </c>
      <c r="E317" s="256" t="s">
        <v>2546</v>
      </c>
      <c r="F317" s="257" t="s">
        <v>2547</v>
      </c>
      <c r="G317" s="258" t="s">
        <v>2491</v>
      </c>
      <c r="H317" s="259">
        <v>2</v>
      </c>
      <c r="I317" s="260"/>
      <c r="J317" s="261">
        <f>ROUND(I317*H317,2)</f>
        <v>0</v>
      </c>
      <c r="K317" s="257" t="s">
        <v>21</v>
      </c>
      <c r="L317" s="262"/>
      <c r="M317" s="263" t="s">
        <v>21</v>
      </c>
      <c r="N317" s="264" t="s">
        <v>47</v>
      </c>
      <c r="O317" s="43"/>
      <c r="P317" s="211">
        <f>O317*H317</f>
        <v>0</v>
      </c>
      <c r="Q317" s="211">
        <v>1.0000000000000001E-5</v>
      </c>
      <c r="R317" s="211">
        <f>Q317*H317</f>
        <v>2.0000000000000002E-5</v>
      </c>
      <c r="S317" s="211">
        <v>0</v>
      </c>
      <c r="T317" s="212">
        <f>S317*H317</f>
        <v>0</v>
      </c>
      <c r="AR317" s="25" t="s">
        <v>235</v>
      </c>
      <c r="AT317" s="25" t="s">
        <v>497</v>
      </c>
      <c r="AU317" s="25" t="s">
        <v>86</v>
      </c>
      <c r="AY317" s="25" t="s">
        <v>201</v>
      </c>
      <c r="BE317" s="213">
        <f>IF(N317="základní",J317,0)</f>
        <v>0</v>
      </c>
      <c r="BF317" s="213">
        <f>IF(N317="snížená",J317,0)</f>
        <v>0</v>
      </c>
      <c r="BG317" s="213">
        <f>IF(N317="zákl. přenesená",J317,0)</f>
        <v>0</v>
      </c>
      <c r="BH317" s="213">
        <f>IF(N317="sníž. přenesená",J317,0)</f>
        <v>0</v>
      </c>
      <c r="BI317" s="213">
        <f>IF(N317="nulová",J317,0)</f>
        <v>0</v>
      </c>
      <c r="BJ317" s="25" t="s">
        <v>84</v>
      </c>
      <c r="BK317" s="213">
        <f>ROUND(I317*H317,2)</f>
        <v>0</v>
      </c>
      <c r="BL317" s="25" t="s">
        <v>219</v>
      </c>
      <c r="BM317" s="25" t="s">
        <v>2548</v>
      </c>
    </row>
    <row r="318" spans="2:65" s="1" customFormat="1" ht="13.5">
      <c r="B318" s="42"/>
      <c r="C318" s="64"/>
      <c r="D318" s="214" t="s">
        <v>210</v>
      </c>
      <c r="E318" s="64"/>
      <c r="F318" s="215" t="s">
        <v>2547</v>
      </c>
      <c r="G318" s="64"/>
      <c r="H318" s="64"/>
      <c r="I318" s="173"/>
      <c r="J318" s="64"/>
      <c r="K318" s="64"/>
      <c r="L318" s="62"/>
      <c r="M318" s="216"/>
      <c r="N318" s="43"/>
      <c r="O318" s="43"/>
      <c r="P318" s="43"/>
      <c r="Q318" s="43"/>
      <c r="R318" s="43"/>
      <c r="S318" s="43"/>
      <c r="T318" s="79"/>
      <c r="AT318" s="25" t="s">
        <v>210</v>
      </c>
      <c r="AU318" s="25" t="s">
        <v>86</v>
      </c>
    </row>
    <row r="319" spans="2:65" s="12" customFormat="1" ht="13.5">
      <c r="B319" s="220"/>
      <c r="C319" s="221"/>
      <c r="D319" s="214" t="s">
        <v>284</v>
      </c>
      <c r="E319" s="222" t="s">
        <v>21</v>
      </c>
      <c r="F319" s="223" t="s">
        <v>2074</v>
      </c>
      <c r="G319" s="221"/>
      <c r="H319" s="224">
        <v>2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284</v>
      </c>
      <c r="AU319" s="230" t="s">
        <v>86</v>
      </c>
      <c r="AV319" s="12" t="s">
        <v>86</v>
      </c>
      <c r="AW319" s="12" t="s">
        <v>39</v>
      </c>
      <c r="AX319" s="12" t="s">
        <v>84</v>
      </c>
      <c r="AY319" s="230" t="s">
        <v>201</v>
      </c>
    </row>
    <row r="320" spans="2:65" s="1" customFormat="1" ht="16.5" customHeight="1">
      <c r="B320" s="42"/>
      <c r="C320" s="255" t="s">
        <v>745</v>
      </c>
      <c r="D320" s="255" t="s">
        <v>497</v>
      </c>
      <c r="E320" s="256" t="s">
        <v>2549</v>
      </c>
      <c r="F320" s="257" t="s">
        <v>2550</v>
      </c>
      <c r="G320" s="258" t="s">
        <v>2491</v>
      </c>
      <c r="H320" s="259">
        <v>20</v>
      </c>
      <c r="I320" s="260"/>
      <c r="J320" s="261">
        <f>ROUND(I320*H320,2)</f>
        <v>0</v>
      </c>
      <c r="K320" s="257" t="s">
        <v>21</v>
      </c>
      <c r="L320" s="262"/>
      <c r="M320" s="263" t="s">
        <v>21</v>
      </c>
      <c r="N320" s="264" t="s">
        <v>47</v>
      </c>
      <c r="O320" s="43"/>
      <c r="P320" s="211">
        <f>O320*H320</f>
        <v>0</v>
      </c>
      <c r="Q320" s="211">
        <v>2.5000000000000001E-4</v>
      </c>
      <c r="R320" s="211">
        <f>Q320*H320</f>
        <v>5.0000000000000001E-3</v>
      </c>
      <c r="S320" s="211">
        <v>0</v>
      </c>
      <c r="T320" s="212">
        <f>S320*H320</f>
        <v>0</v>
      </c>
      <c r="AR320" s="25" t="s">
        <v>235</v>
      </c>
      <c r="AT320" s="25" t="s">
        <v>497</v>
      </c>
      <c r="AU320" s="25" t="s">
        <v>86</v>
      </c>
      <c r="AY320" s="25" t="s">
        <v>201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25" t="s">
        <v>84</v>
      </c>
      <c r="BK320" s="213">
        <f>ROUND(I320*H320,2)</f>
        <v>0</v>
      </c>
      <c r="BL320" s="25" t="s">
        <v>219</v>
      </c>
      <c r="BM320" s="25" t="s">
        <v>2551</v>
      </c>
    </row>
    <row r="321" spans="2:65" s="1" customFormat="1" ht="13.5">
      <c r="B321" s="42"/>
      <c r="C321" s="64"/>
      <c r="D321" s="214" t="s">
        <v>210</v>
      </c>
      <c r="E321" s="64"/>
      <c r="F321" s="215" t="s">
        <v>2550</v>
      </c>
      <c r="G321" s="64"/>
      <c r="H321" s="64"/>
      <c r="I321" s="173"/>
      <c r="J321" s="64"/>
      <c r="K321" s="64"/>
      <c r="L321" s="62"/>
      <c r="M321" s="216"/>
      <c r="N321" s="43"/>
      <c r="O321" s="43"/>
      <c r="P321" s="43"/>
      <c r="Q321" s="43"/>
      <c r="R321" s="43"/>
      <c r="S321" s="43"/>
      <c r="T321" s="79"/>
      <c r="AT321" s="25" t="s">
        <v>210</v>
      </c>
      <c r="AU321" s="25" t="s">
        <v>86</v>
      </c>
    </row>
    <row r="322" spans="2:65" s="12" customFormat="1" ht="13.5">
      <c r="B322" s="220"/>
      <c r="C322" s="221"/>
      <c r="D322" s="214" t="s">
        <v>284</v>
      </c>
      <c r="E322" s="222" t="s">
        <v>21</v>
      </c>
      <c r="F322" s="223" t="s">
        <v>2164</v>
      </c>
      <c r="G322" s="221"/>
      <c r="H322" s="224">
        <v>20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284</v>
      </c>
      <c r="AU322" s="230" t="s">
        <v>86</v>
      </c>
      <c r="AV322" s="12" t="s">
        <v>86</v>
      </c>
      <c r="AW322" s="12" t="s">
        <v>39</v>
      </c>
      <c r="AX322" s="12" t="s">
        <v>84</v>
      </c>
      <c r="AY322" s="230" t="s">
        <v>201</v>
      </c>
    </row>
    <row r="323" spans="2:65" s="1" customFormat="1" ht="16.5" customHeight="1">
      <c r="B323" s="42"/>
      <c r="C323" s="255" t="s">
        <v>750</v>
      </c>
      <c r="D323" s="255" t="s">
        <v>497</v>
      </c>
      <c r="E323" s="256" t="s">
        <v>2552</v>
      </c>
      <c r="F323" s="257" t="s">
        <v>2550</v>
      </c>
      <c r="G323" s="258" t="s">
        <v>2491</v>
      </c>
      <c r="H323" s="259">
        <v>38</v>
      </c>
      <c r="I323" s="260"/>
      <c r="J323" s="261">
        <f>ROUND(I323*H323,2)</f>
        <v>0</v>
      </c>
      <c r="K323" s="257" t="s">
        <v>21</v>
      </c>
      <c r="L323" s="262"/>
      <c r="M323" s="263" t="s">
        <v>21</v>
      </c>
      <c r="N323" s="264" t="s">
        <v>47</v>
      </c>
      <c r="O323" s="43"/>
      <c r="P323" s="211">
        <f>O323*H323</f>
        <v>0</v>
      </c>
      <c r="Q323" s="211">
        <v>2.5000000000000001E-4</v>
      </c>
      <c r="R323" s="211">
        <f>Q323*H323</f>
        <v>9.4999999999999998E-3</v>
      </c>
      <c r="S323" s="211">
        <v>0</v>
      </c>
      <c r="T323" s="212">
        <f>S323*H323</f>
        <v>0</v>
      </c>
      <c r="AR323" s="25" t="s">
        <v>235</v>
      </c>
      <c r="AT323" s="25" t="s">
        <v>497</v>
      </c>
      <c r="AU323" s="25" t="s">
        <v>86</v>
      </c>
      <c r="AY323" s="25" t="s">
        <v>201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25" t="s">
        <v>84</v>
      </c>
      <c r="BK323" s="213">
        <f>ROUND(I323*H323,2)</f>
        <v>0</v>
      </c>
      <c r="BL323" s="25" t="s">
        <v>219</v>
      </c>
      <c r="BM323" s="25" t="s">
        <v>2553</v>
      </c>
    </row>
    <row r="324" spans="2:65" s="1" customFormat="1" ht="13.5">
      <c r="B324" s="42"/>
      <c r="C324" s="64"/>
      <c r="D324" s="214" t="s">
        <v>210</v>
      </c>
      <c r="E324" s="64"/>
      <c r="F324" s="215" t="s">
        <v>2550</v>
      </c>
      <c r="G324" s="64"/>
      <c r="H324" s="64"/>
      <c r="I324" s="173"/>
      <c r="J324" s="64"/>
      <c r="K324" s="64"/>
      <c r="L324" s="62"/>
      <c r="M324" s="216"/>
      <c r="N324" s="43"/>
      <c r="O324" s="43"/>
      <c r="P324" s="43"/>
      <c r="Q324" s="43"/>
      <c r="R324" s="43"/>
      <c r="S324" s="43"/>
      <c r="T324" s="79"/>
      <c r="AT324" s="25" t="s">
        <v>210</v>
      </c>
      <c r="AU324" s="25" t="s">
        <v>86</v>
      </c>
    </row>
    <row r="325" spans="2:65" s="12" customFormat="1" ht="13.5">
      <c r="B325" s="220"/>
      <c r="C325" s="221"/>
      <c r="D325" s="214" t="s">
        <v>284</v>
      </c>
      <c r="E325" s="222" t="s">
        <v>21</v>
      </c>
      <c r="F325" s="223" t="s">
        <v>2554</v>
      </c>
      <c r="G325" s="221"/>
      <c r="H325" s="224">
        <v>38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284</v>
      </c>
      <c r="AU325" s="230" t="s">
        <v>86</v>
      </c>
      <c r="AV325" s="12" t="s">
        <v>86</v>
      </c>
      <c r="AW325" s="12" t="s">
        <v>39</v>
      </c>
      <c r="AX325" s="12" t="s">
        <v>84</v>
      </c>
      <c r="AY325" s="230" t="s">
        <v>201</v>
      </c>
    </row>
    <row r="326" spans="2:65" s="1" customFormat="1" ht="16.5" customHeight="1">
      <c r="B326" s="42"/>
      <c r="C326" s="255" t="s">
        <v>758</v>
      </c>
      <c r="D326" s="255" t="s">
        <v>497</v>
      </c>
      <c r="E326" s="256" t="s">
        <v>2555</v>
      </c>
      <c r="F326" s="257" t="s">
        <v>2556</v>
      </c>
      <c r="G326" s="258" t="s">
        <v>2491</v>
      </c>
      <c r="H326" s="259">
        <v>58</v>
      </c>
      <c r="I326" s="260"/>
      <c r="J326" s="261">
        <f>ROUND(I326*H326,2)</f>
        <v>0</v>
      </c>
      <c r="K326" s="257" t="s">
        <v>21</v>
      </c>
      <c r="L326" s="262"/>
      <c r="M326" s="263" t="s">
        <v>21</v>
      </c>
      <c r="N326" s="264" t="s">
        <v>47</v>
      </c>
      <c r="O326" s="43"/>
      <c r="P326" s="211">
        <f>O326*H326</f>
        <v>0</v>
      </c>
      <c r="Q326" s="211">
        <v>0</v>
      </c>
      <c r="R326" s="211">
        <f>Q326*H326</f>
        <v>0</v>
      </c>
      <c r="S326" s="211">
        <v>0</v>
      </c>
      <c r="T326" s="212">
        <f>S326*H326</f>
        <v>0</v>
      </c>
      <c r="AR326" s="25" t="s">
        <v>235</v>
      </c>
      <c r="AT326" s="25" t="s">
        <v>497</v>
      </c>
      <c r="AU326" s="25" t="s">
        <v>86</v>
      </c>
      <c r="AY326" s="25" t="s">
        <v>201</v>
      </c>
      <c r="BE326" s="213">
        <f>IF(N326="základní",J326,0)</f>
        <v>0</v>
      </c>
      <c r="BF326" s="213">
        <f>IF(N326="snížená",J326,0)</f>
        <v>0</v>
      </c>
      <c r="BG326" s="213">
        <f>IF(N326="zákl. přenesená",J326,0)</f>
        <v>0</v>
      </c>
      <c r="BH326" s="213">
        <f>IF(N326="sníž. přenesená",J326,0)</f>
        <v>0</v>
      </c>
      <c r="BI326" s="213">
        <f>IF(N326="nulová",J326,0)</f>
        <v>0</v>
      </c>
      <c r="BJ326" s="25" t="s">
        <v>84</v>
      </c>
      <c r="BK326" s="213">
        <f>ROUND(I326*H326,2)</f>
        <v>0</v>
      </c>
      <c r="BL326" s="25" t="s">
        <v>219</v>
      </c>
      <c r="BM326" s="25" t="s">
        <v>2557</v>
      </c>
    </row>
    <row r="327" spans="2:65" s="1" customFormat="1" ht="13.5">
      <c r="B327" s="42"/>
      <c r="C327" s="64"/>
      <c r="D327" s="214" t="s">
        <v>210</v>
      </c>
      <c r="E327" s="64"/>
      <c r="F327" s="215" t="s">
        <v>2556</v>
      </c>
      <c r="G327" s="64"/>
      <c r="H327" s="64"/>
      <c r="I327" s="173"/>
      <c r="J327" s="64"/>
      <c r="K327" s="64"/>
      <c r="L327" s="62"/>
      <c r="M327" s="216"/>
      <c r="N327" s="43"/>
      <c r="O327" s="43"/>
      <c r="P327" s="43"/>
      <c r="Q327" s="43"/>
      <c r="R327" s="43"/>
      <c r="S327" s="43"/>
      <c r="T327" s="79"/>
      <c r="AT327" s="25" t="s">
        <v>210</v>
      </c>
      <c r="AU327" s="25" t="s">
        <v>86</v>
      </c>
    </row>
    <row r="328" spans="2:65" s="12" customFormat="1" ht="13.5">
      <c r="B328" s="220"/>
      <c r="C328" s="221"/>
      <c r="D328" s="214" t="s">
        <v>284</v>
      </c>
      <c r="E328" s="222" t="s">
        <v>21</v>
      </c>
      <c r="F328" s="223" t="s">
        <v>2558</v>
      </c>
      <c r="G328" s="221"/>
      <c r="H328" s="224">
        <v>58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AT328" s="230" t="s">
        <v>284</v>
      </c>
      <c r="AU328" s="230" t="s">
        <v>86</v>
      </c>
      <c r="AV328" s="12" t="s">
        <v>86</v>
      </c>
      <c r="AW328" s="12" t="s">
        <v>39</v>
      </c>
      <c r="AX328" s="12" t="s">
        <v>84</v>
      </c>
      <c r="AY328" s="230" t="s">
        <v>201</v>
      </c>
    </row>
    <row r="329" spans="2:65" s="1" customFormat="1" ht="16.5" customHeight="1">
      <c r="B329" s="42"/>
      <c r="C329" s="255" t="s">
        <v>763</v>
      </c>
      <c r="D329" s="255" t="s">
        <v>497</v>
      </c>
      <c r="E329" s="256" t="s">
        <v>2559</v>
      </c>
      <c r="F329" s="257" t="s">
        <v>2556</v>
      </c>
      <c r="G329" s="258" t="s">
        <v>2491</v>
      </c>
      <c r="H329" s="259">
        <v>20</v>
      </c>
      <c r="I329" s="260"/>
      <c r="J329" s="261">
        <f>ROUND(I329*H329,2)</f>
        <v>0</v>
      </c>
      <c r="K329" s="257" t="s">
        <v>21</v>
      </c>
      <c r="L329" s="262"/>
      <c r="M329" s="263" t="s">
        <v>21</v>
      </c>
      <c r="N329" s="264" t="s">
        <v>47</v>
      </c>
      <c r="O329" s="43"/>
      <c r="P329" s="211">
        <f>O329*H329</f>
        <v>0</v>
      </c>
      <c r="Q329" s="211">
        <v>0</v>
      </c>
      <c r="R329" s="211">
        <f>Q329*H329</f>
        <v>0</v>
      </c>
      <c r="S329" s="211">
        <v>0</v>
      </c>
      <c r="T329" s="212">
        <f>S329*H329</f>
        <v>0</v>
      </c>
      <c r="AR329" s="25" t="s">
        <v>235</v>
      </c>
      <c r="AT329" s="25" t="s">
        <v>497</v>
      </c>
      <c r="AU329" s="25" t="s">
        <v>86</v>
      </c>
      <c r="AY329" s="25" t="s">
        <v>201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25" t="s">
        <v>84</v>
      </c>
      <c r="BK329" s="213">
        <f>ROUND(I329*H329,2)</f>
        <v>0</v>
      </c>
      <c r="BL329" s="25" t="s">
        <v>219</v>
      </c>
      <c r="BM329" s="25" t="s">
        <v>2560</v>
      </c>
    </row>
    <row r="330" spans="2:65" s="1" customFormat="1" ht="13.5">
      <c r="B330" s="42"/>
      <c r="C330" s="64"/>
      <c r="D330" s="214" t="s">
        <v>210</v>
      </c>
      <c r="E330" s="64"/>
      <c r="F330" s="215" t="s">
        <v>2556</v>
      </c>
      <c r="G330" s="64"/>
      <c r="H330" s="64"/>
      <c r="I330" s="173"/>
      <c r="J330" s="64"/>
      <c r="K330" s="64"/>
      <c r="L330" s="62"/>
      <c r="M330" s="216"/>
      <c r="N330" s="43"/>
      <c r="O330" s="43"/>
      <c r="P330" s="43"/>
      <c r="Q330" s="43"/>
      <c r="R330" s="43"/>
      <c r="S330" s="43"/>
      <c r="T330" s="79"/>
      <c r="AT330" s="25" t="s">
        <v>210</v>
      </c>
      <c r="AU330" s="25" t="s">
        <v>86</v>
      </c>
    </row>
    <row r="331" spans="2:65" s="12" customFormat="1" ht="13.5">
      <c r="B331" s="220"/>
      <c r="C331" s="221"/>
      <c r="D331" s="214" t="s">
        <v>284</v>
      </c>
      <c r="E331" s="222" t="s">
        <v>21</v>
      </c>
      <c r="F331" s="223" t="s">
        <v>2164</v>
      </c>
      <c r="G331" s="221"/>
      <c r="H331" s="224">
        <v>20</v>
      </c>
      <c r="I331" s="225"/>
      <c r="J331" s="221"/>
      <c r="K331" s="221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284</v>
      </c>
      <c r="AU331" s="230" t="s">
        <v>86</v>
      </c>
      <c r="AV331" s="12" t="s">
        <v>86</v>
      </c>
      <c r="AW331" s="12" t="s">
        <v>39</v>
      </c>
      <c r="AX331" s="12" t="s">
        <v>84</v>
      </c>
      <c r="AY331" s="230" t="s">
        <v>201</v>
      </c>
    </row>
    <row r="332" spans="2:65" s="1" customFormat="1" ht="16.5" customHeight="1">
      <c r="B332" s="42"/>
      <c r="C332" s="202" t="s">
        <v>768</v>
      </c>
      <c r="D332" s="202" t="s">
        <v>204</v>
      </c>
      <c r="E332" s="203" t="s">
        <v>2561</v>
      </c>
      <c r="F332" s="204" t="s">
        <v>2562</v>
      </c>
      <c r="G332" s="205" t="s">
        <v>229</v>
      </c>
      <c r="H332" s="206">
        <v>2</v>
      </c>
      <c r="I332" s="207"/>
      <c r="J332" s="208">
        <f>ROUND(I332*H332,2)</f>
        <v>0</v>
      </c>
      <c r="K332" s="204" t="s">
        <v>214</v>
      </c>
      <c r="L332" s="62"/>
      <c r="M332" s="209" t="s">
        <v>21</v>
      </c>
      <c r="N332" s="210" t="s">
        <v>47</v>
      </c>
      <c r="O332" s="43"/>
      <c r="P332" s="211">
        <f>O332*H332</f>
        <v>0</v>
      </c>
      <c r="Q332" s="211">
        <v>3.4000000000000002E-4</v>
      </c>
      <c r="R332" s="211">
        <f>Q332*H332</f>
        <v>6.8000000000000005E-4</v>
      </c>
      <c r="S332" s="211">
        <v>0</v>
      </c>
      <c r="T332" s="212">
        <f>S332*H332</f>
        <v>0</v>
      </c>
      <c r="AR332" s="25" t="s">
        <v>219</v>
      </c>
      <c r="AT332" s="25" t="s">
        <v>204</v>
      </c>
      <c r="AU332" s="25" t="s">
        <v>86</v>
      </c>
      <c r="AY332" s="25" t="s">
        <v>201</v>
      </c>
      <c r="BE332" s="213">
        <f>IF(N332="základní",J332,0)</f>
        <v>0</v>
      </c>
      <c r="BF332" s="213">
        <f>IF(N332="snížená",J332,0)</f>
        <v>0</v>
      </c>
      <c r="BG332" s="213">
        <f>IF(N332="zákl. přenesená",J332,0)</f>
        <v>0</v>
      </c>
      <c r="BH332" s="213">
        <f>IF(N332="sníž. přenesená",J332,0)</f>
        <v>0</v>
      </c>
      <c r="BI332" s="213">
        <f>IF(N332="nulová",J332,0)</f>
        <v>0</v>
      </c>
      <c r="BJ332" s="25" t="s">
        <v>84</v>
      </c>
      <c r="BK332" s="213">
        <f>ROUND(I332*H332,2)</f>
        <v>0</v>
      </c>
      <c r="BL332" s="25" t="s">
        <v>219</v>
      </c>
      <c r="BM332" s="25" t="s">
        <v>2563</v>
      </c>
    </row>
    <row r="333" spans="2:65" s="1" customFormat="1" ht="13.5">
      <c r="B333" s="42"/>
      <c r="C333" s="64"/>
      <c r="D333" s="214" t="s">
        <v>210</v>
      </c>
      <c r="E333" s="64"/>
      <c r="F333" s="215" t="s">
        <v>2564</v>
      </c>
      <c r="G333" s="64"/>
      <c r="H333" s="64"/>
      <c r="I333" s="173"/>
      <c r="J333" s="64"/>
      <c r="K333" s="64"/>
      <c r="L333" s="62"/>
      <c r="M333" s="216"/>
      <c r="N333" s="43"/>
      <c r="O333" s="43"/>
      <c r="P333" s="43"/>
      <c r="Q333" s="43"/>
      <c r="R333" s="43"/>
      <c r="S333" s="43"/>
      <c r="T333" s="79"/>
      <c r="AT333" s="25" t="s">
        <v>210</v>
      </c>
      <c r="AU333" s="25" t="s">
        <v>86</v>
      </c>
    </row>
    <row r="334" spans="2:65" s="12" customFormat="1" ht="13.5">
      <c r="B334" s="220"/>
      <c r="C334" s="221"/>
      <c r="D334" s="214" t="s">
        <v>284</v>
      </c>
      <c r="E334" s="222" t="s">
        <v>21</v>
      </c>
      <c r="F334" s="223" t="s">
        <v>2074</v>
      </c>
      <c r="G334" s="221"/>
      <c r="H334" s="224">
        <v>2</v>
      </c>
      <c r="I334" s="225"/>
      <c r="J334" s="221"/>
      <c r="K334" s="221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284</v>
      </c>
      <c r="AU334" s="230" t="s">
        <v>86</v>
      </c>
      <c r="AV334" s="12" t="s">
        <v>86</v>
      </c>
      <c r="AW334" s="12" t="s">
        <v>39</v>
      </c>
      <c r="AX334" s="12" t="s">
        <v>84</v>
      </c>
      <c r="AY334" s="230" t="s">
        <v>201</v>
      </c>
    </row>
    <row r="335" spans="2:65" s="1" customFormat="1" ht="16.5" customHeight="1">
      <c r="B335" s="42"/>
      <c r="C335" s="255" t="s">
        <v>773</v>
      </c>
      <c r="D335" s="255" t="s">
        <v>497</v>
      </c>
      <c r="E335" s="256" t="s">
        <v>2565</v>
      </c>
      <c r="F335" s="257" t="s">
        <v>2566</v>
      </c>
      <c r="G335" s="258" t="s">
        <v>2491</v>
      </c>
      <c r="H335" s="259">
        <v>2</v>
      </c>
      <c r="I335" s="260"/>
      <c r="J335" s="261">
        <f>ROUND(I335*H335,2)</f>
        <v>0</v>
      </c>
      <c r="K335" s="257" t="s">
        <v>21</v>
      </c>
      <c r="L335" s="262"/>
      <c r="M335" s="263" t="s">
        <v>21</v>
      </c>
      <c r="N335" s="264" t="s">
        <v>47</v>
      </c>
      <c r="O335" s="43"/>
      <c r="P335" s="211">
        <f>O335*H335</f>
        <v>0</v>
      </c>
      <c r="Q335" s="211">
        <v>3.0000000000000001E-5</v>
      </c>
      <c r="R335" s="211">
        <f>Q335*H335</f>
        <v>6.0000000000000002E-5</v>
      </c>
      <c r="S335" s="211">
        <v>0</v>
      </c>
      <c r="T335" s="212">
        <f>S335*H335</f>
        <v>0</v>
      </c>
      <c r="AR335" s="25" t="s">
        <v>235</v>
      </c>
      <c r="AT335" s="25" t="s">
        <v>497</v>
      </c>
      <c r="AU335" s="25" t="s">
        <v>86</v>
      </c>
      <c r="AY335" s="25" t="s">
        <v>201</v>
      </c>
      <c r="BE335" s="213">
        <f>IF(N335="základní",J335,0)</f>
        <v>0</v>
      </c>
      <c r="BF335" s="213">
        <f>IF(N335="snížená",J335,0)</f>
        <v>0</v>
      </c>
      <c r="BG335" s="213">
        <f>IF(N335="zákl. přenesená",J335,0)</f>
        <v>0</v>
      </c>
      <c r="BH335" s="213">
        <f>IF(N335="sníž. přenesená",J335,0)</f>
        <v>0</v>
      </c>
      <c r="BI335" s="213">
        <f>IF(N335="nulová",J335,0)</f>
        <v>0</v>
      </c>
      <c r="BJ335" s="25" t="s">
        <v>84</v>
      </c>
      <c r="BK335" s="213">
        <f>ROUND(I335*H335,2)</f>
        <v>0</v>
      </c>
      <c r="BL335" s="25" t="s">
        <v>219</v>
      </c>
      <c r="BM335" s="25" t="s">
        <v>2567</v>
      </c>
    </row>
    <row r="336" spans="2:65" s="1" customFormat="1" ht="13.5">
      <c r="B336" s="42"/>
      <c r="C336" s="64"/>
      <c r="D336" s="214" t="s">
        <v>210</v>
      </c>
      <c r="E336" s="64"/>
      <c r="F336" s="215" t="s">
        <v>2566</v>
      </c>
      <c r="G336" s="64"/>
      <c r="H336" s="64"/>
      <c r="I336" s="173"/>
      <c r="J336" s="64"/>
      <c r="K336" s="64"/>
      <c r="L336" s="62"/>
      <c r="M336" s="216"/>
      <c r="N336" s="43"/>
      <c r="O336" s="43"/>
      <c r="P336" s="43"/>
      <c r="Q336" s="43"/>
      <c r="R336" s="43"/>
      <c r="S336" s="43"/>
      <c r="T336" s="79"/>
      <c r="AT336" s="25" t="s">
        <v>210</v>
      </c>
      <c r="AU336" s="25" t="s">
        <v>86</v>
      </c>
    </row>
    <row r="337" spans="2:65" s="12" customFormat="1" ht="13.5">
      <c r="B337" s="220"/>
      <c r="C337" s="221"/>
      <c r="D337" s="214" t="s">
        <v>284</v>
      </c>
      <c r="E337" s="222" t="s">
        <v>21</v>
      </c>
      <c r="F337" s="223" t="s">
        <v>2493</v>
      </c>
      <c r="G337" s="221"/>
      <c r="H337" s="224">
        <v>2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284</v>
      </c>
      <c r="AU337" s="230" t="s">
        <v>86</v>
      </c>
      <c r="AV337" s="12" t="s">
        <v>86</v>
      </c>
      <c r="AW337" s="12" t="s">
        <v>39</v>
      </c>
      <c r="AX337" s="12" t="s">
        <v>84</v>
      </c>
      <c r="AY337" s="230" t="s">
        <v>201</v>
      </c>
    </row>
    <row r="338" spans="2:65" s="1" customFormat="1" ht="16.5" customHeight="1">
      <c r="B338" s="42"/>
      <c r="C338" s="202" t="s">
        <v>780</v>
      </c>
      <c r="D338" s="202" t="s">
        <v>204</v>
      </c>
      <c r="E338" s="203" t="s">
        <v>2568</v>
      </c>
      <c r="F338" s="204" t="s">
        <v>2569</v>
      </c>
      <c r="G338" s="205" t="s">
        <v>229</v>
      </c>
      <c r="H338" s="206">
        <v>1</v>
      </c>
      <c r="I338" s="207"/>
      <c r="J338" s="208">
        <f>ROUND(I338*H338,2)</f>
        <v>0</v>
      </c>
      <c r="K338" s="204" t="s">
        <v>214</v>
      </c>
      <c r="L338" s="62"/>
      <c r="M338" s="209" t="s">
        <v>21</v>
      </c>
      <c r="N338" s="210" t="s">
        <v>47</v>
      </c>
      <c r="O338" s="43"/>
      <c r="P338" s="211">
        <f>O338*H338</f>
        <v>0</v>
      </c>
      <c r="Q338" s="211">
        <v>3.0100000000000001E-3</v>
      </c>
      <c r="R338" s="211">
        <f>Q338*H338</f>
        <v>3.0100000000000001E-3</v>
      </c>
      <c r="S338" s="211">
        <v>0</v>
      </c>
      <c r="T338" s="212">
        <f>S338*H338</f>
        <v>0</v>
      </c>
      <c r="AR338" s="25" t="s">
        <v>219</v>
      </c>
      <c r="AT338" s="25" t="s">
        <v>204</v>
      </c>
      <c r="AU338" s="25" t="s">
        <v>86</v>
      </c>
      <c r="AY338" s="25" t="s">
        <v>201</v>
      </c>
      <c r="BE338" s="213">
        <f>IF(N338="základní",J338,0)</f>
        <v>0</v>
      </c>
      <c r="BF338" s="213">
        <f>IF(N338="snížená",J338,0)</f>
        <v>0</v>
      </c>
      <c r="BG338" s="213">
        <f>IF(N338="zákl. přenesená",J338,0)</f>
        <v>0</v>
      </c>
      <c r="BH338" s="213">
        <f>IF(N338="sníž. přenesená",J338,0)</f>
        <v>0</v>
      </c>
      <c r="BI338" s="213">
        <f>IF(N338="nulová",J338,0)</f>
        <v>0</v>
      </c>
      <c r="BJ338" s="25" t="s">
        <v>84</v>
      </c>
      <c r="BK338" s="213">
        <f>ROUND(I338*H338,2)</f>
        <v>0</v>
      </c>
      <c r="BL338" s="25" t="s">
        <v>219</v>
      </c>
      <c r="BM338" s="25" t="s">
        <v>2570</v>
      </c>
    </row>
    <row r="339" spans="2:65" s="1" customFormat="1" ht="27">
      <c r="B339" s="42"/>
      <c r="C339" s="64"/>
      <c r="D339" s="214" t="s">
        <v>210</v>
      </c>
      <c r="E339" s="64"/>
      <c r="F339" s="215" t="s">
        <v>2571</v>
      </c>
      <c r="G339" s="64"/>
      <c r="H339" s="64"/>
      <c r="I339" s="173"/>
      <c r="J339" s="64"/>
      <c r="K339" s="64"/>
      <c r="L339" s="62"/>
      <c r="M339" s="216"/>
      <c r="N339" s="43"/>
      <c r="O339" s="43"/>
      <c r="P339" s="43"/>
      <c r="Q339" s="43"/>
      <c r="R339" s="43"/>
      <c r="S339" s="43"/>
      <c r="T339" s="79"/>
      <c r="AT339" s="25" t="s">
        <v>210</v>
      </c>
      <c r="AU339" s="25" t="s">
        <v>86</v>
      </c>
    </row>
    <row r="340" spans="2:65" s="12" customFormat="1" ht="13.5">
      <c r="B340" s="220"/>
      <c r="C340" s="221"/>
      <c r="D340" s="214" t="s">
        <v>284</v>
      </c>
      <c r="E340" s="222" t="s">
        <v>21</v>
      </c>
      <c r="F340" s="223" t="s">
        <v>2052</v>
      </c>
      <c r="G340" s="221"/>
      <c r="H340" s="224">
        <v>1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284</v>
      </c>
      <c r="AU340" s="230" t="s">
        <v>86</v>
      </c>
      <c r="AV340" s="12" t="s">
        <v>86</v>
      </c>
      <c r="AW340" s="12" t="s">
        <v>39</v>
      </c>
      <c r="AX340" s="12" t="s">
        <v>84</v>
      </c>
      <c r="AY340" s="230" t="s">
        <v>201</v>
      </c>
    </row>
    <row r="341" spans="2:65" s="1" customFormat="1" ht="16.5" customHeight="1">
      <c r="B341" s="42"/>
      <c r="C341" s="255" t="s">
        <v>785</v>
      </c>
      <c r="D341" s="255" t="s">
        <v>497</v>
      </c>
      <c r="E341" s="256" t="s">
        <v>2572</v>
      </c>
      <c r="F341" s="257" t="s">
        <v>2573</v>
      </c>
      <c r="G341" s="258" t="s">
        <v>2491</v>
      </c>
      <c r="H341" s="259">
        <v>1</v>
      </c>
      <c r="I341" s="260"/>
      <c r="J341" s="261">
        <f>ROUND(I341*H341,2)</f>
        <v>0</v>
      </c>
      <c r="K341" s="257" t="s">
        <v>21</v>
      </c>
      <c r="L341" s="262"/>
      <c r="M341" s="263" t="s">
        <v>21</v>
      </c>
      <c r="N341" s="264" t="s">
        <v>47</v>
      </c>
      <c r="O341" s="43"/>
      <c r="P341" s="211">
        <f>O341*H341</f>
        <v>0</v>
      </c>
      <c r="Q341" s="211">
        <v>6.0000000000000002E-5</v>
      </c>
      <c r="R341" s="211">
        <f>Q341*H341</f>
        <v>6.0000000000000002E-5</v>
      </c>
      <c r="S341" s="211">
        <v>0</v>
      </c>
      <c r="T341" s="212">
        <f>S341*H341</f>
        <v>0</v>
      </c>
      <c r="AR341" s="25" t="s">
        <v>235</v>
      </c>
      <c r="AT341" s="25" t="s">
        <v>497</v>
      </c>
      <c r="AU341" s="25" t="s">
        <v>86</v>
      </c>
      <c r="AY341" s="25" t="s">
        <v>201</v>
      </c>
      <c r="BE341" s="213">
        <f>IF(N341="základní",J341,0)</f>
        <v>0</v>
      </c>
      <c r="BF341" s="213">
        <f>IF(N341="snížená",J341,0)</f>
        <v>0</v>
      </c>
      <c r="BG341" s="213">
        <f>IF(N341="zákl. přenesená",J341,0)</f>
        <v>0</v>
      </c>
      <c r="BH341" s="213">
        <f>IF(N341="sníž. přenesená",J341,0)</f>
        <v>0</v>
      </c>
      <c r="BI341" s="213">
        <f>IF(N341="nulová",J341,0)</f>
        <v>0</v>
      </c>
      <c r="BJ341" s="25" t="s">
        <v>84</v>
      </c>
      <c r="BK341" s="213">
        <f>ROUND(I341*H341,2)</f>
        <v>0</v>
      </c>
      <c r="BL341" s="25" t="s">
        <v>219</v>
      </c>
      <c r="BM341" s="25" t="s">
        <v>2574</v>
      </c>
    </row>
    <row r="342" spans="2:65" s="1" customFormat="1" ht="13.5">
      <c r="B342" s="42"/>
      <c r="C342" s="64"/>
      <c r="D342" s="214" t="s">
        <v>210</v>
      </c>
      <c r="E342" s="64"/>
      <c r="F342" s="215" t="s">
        <v>2573</v>
      </c>
      <c r="G342" s="64"/>
      <c r="H342" s="64"/>
      <c r="I342" s="173"/>
      <c r="J342" s="64"/>
      <c r="K342" s="64"/>
      <c r="L342" s="62"/>
      <c r="M342" s="216"/>
      <c r="N342" s="43"/>
      <c r="O342" s="43"/>
      <c r="P342" s="43"/>
      <c r="Q342" s="43"/>
      <c r="R342" s="43"/>
      <c r="S342" s="43"/>
      <c r="T342" s="79"/>
      <c r="AT342" s="25" t="s">
        <v>210</v>
      </c>
      <c r="AU342" s="25" t="s">
        <v>86</v>
      </c>
    </row>
    <row r="343" spans="2:65" s="12" customFormat="1" ht="13.5">
      <c r="B343" s="220"/>
      <c r="C343" s="221"/>
      <c r="D343" s="214" t="s">
        <v>284</v>
      </c>
      <c r="E343" s="222" t="s">
        <v>21</v>
      </c>
      <c r="F343" s="223" t="s">
        <v>2504</v>
      </c>
      <c r="G343" s="221"/>
      <c r="H343" s="224">
        <v>1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284</v>
      </c>
      <c r="AU343" s="230" t="s">
        <v>86</v>
      </c>
      <c r="AV343" s="12" t="s">
        <v>86</v>
      </c>
      <c r="AW343" s="12" t="s">
        <v>39</v>
      </c>
      <c r="AX343" s="12" t="s">
        <v>84</v>
      </c>
      <c r="AY343" s="230" t="s">
        <v>201</v>
      </c>
    </row>
    <row r="344" spans="2:65" s="1" customFormat="1" ht="16.5" customHeight="1">
      <c r="B344" s="42"/>
      <c r="C344" s="255" t="s">
        <v>792</v>
      </c>
      <c r="D344" s="255" t="s">
        <v>497</v>
      </c>
      <c r="E344" s="256" t="s">
        <v>2575</v>
      </c>
      <c r="F344" s="257" t="s">
        <v>2576</v>
      </c>
      <c r="G344" s="258" t="s">
        <v>2491</v>
      </c>
      <c r="H344" s="259">
        <v>1</v>
      </c>
      <c r="I344" s="260"/>
      <c r="J344" s="261">
        <f>ROUND(I344*H344,2)</f>
        <v>0</v>
      </c>
      <c r="K344" s="257" t="s">
        <v>21</v>
      </c>
      <c r="L344" s="262"/>
      <c r="M344" s="263" t="s">
        <v>21</v>
      </c>
      <c r="N344" s="264" t="s">
        <v>47</v>
      </c>
      <c r="O344" s="43"/>
      <c r="P344" s="211">
        <f>O344*H344</f>
        <v>0</v>
      </c>
      <c r="Q344" s="211">
        <v>1.0000000000000001E-5</v>
      </c>
      <c r="R344" s="211">
        <f>Q344*H344</f>
        <v>1.0000000000000001E-5</v>
      </c>
      <c r="S344" s="211">
        <v>0</v>
      </c>
      <c r="T344" s="212">
        <f>S344*H344</f>
        <v>0</v>
      </c>
      <c r="AR344" s="25" t="s">
        <v>235</v>
      </c>
      <c r="AT344" s="25" t="s">
        <v>497</v>
      </c>
      <c r="AU344" s="25" t="s">
        <v>86</v>
      </c>
      <c r="AY344" s="25" t="s">
        <v>201</v>
      </c>
      <c r="BE344" s="213">
        <f>IF(N344="základní",J344,0)</f>
        <v>0</v>
      </c>
      <c r="BF344" s="213">
        <f>IF(N344="snížená",J344,0)</f>
        <v>0</v>
      </c>
      <c r="BG344" s="213">
        <f>IF(N344="zákl. přenesená",J344,0)</f>
        <v>0</v>
      </c>
      <c r="BH344" s="213">
        <f>IF(N344="sníž. přenesená",J344,0)</f>
        <v>0</v>
      </c>
      <c r="BI344" s="213">
        <f>IF(N344="nulová",J344,0)</f>
        <v>0</v>
      </c>
      <c r="BJ344" s="25" t="s">
        <v>84</v>
      </c>
      <c r="BK344" s="213">
        <f>ROUND(I344*H344,2)</f>
        <v>0</v>
      </c>
      <c r="BL344" s="25" t="s">
        <v>219</v>
      </c>
      <c r="BM344" s="25" t="s">
        <v>2577</v>
      </c>
    </row>
    <row r="345" spans="2:65" s="1" customFormat="1" ht="13.5">
      <c r="B345" s="42"/>
      <c r="C345" s="64"/>
      <c r="D345" s="214" t="s">
        <v>210</v>
      </c>
      <c r="E345" s="64"/>
      <c r="F345" s="215" t="s">
        <v>2576</v>
      </c>
      <c r="G345" s="64"/>
      <c r="H345" s="64"/>
      <c r="I345" s="173"/>
      <c r="J345" s="64"/>
      <c r="K345" s="64"/>
      <c r="L345" s="62"/>
      <c r="M345" s="216"/>
      <c r="N345" s="43"/>
      <c r="O345" s="43"/>
      <c r="P345" s="43"/>
      <c r="Q345" s="43"/>
      <c r="R345" s="43"/>
      <c r="S345" s="43"/>
      <c r="T345" s="79"/>
      <c r="AT345" s="25" t="s">
        <v>210</v>
      </c>
      <c r="AU345" s="25" t="s">
        <v>86</v>
      </c>
    </row>
    <row r="346" spans="2:65" s="12" customFormat="1" ht="13.5">
      <c r="B346" s="220"/>
      <c r="C346" s="221"/>
      <c r="D346" s="214" t="s">
        <v>284</v>
      </c>
      <c r="E346" s="222" t="s">
        <v>21</v>
      </c>
      <c r="F346" s="223" t="s">
        <v>2504</v>
      </c>
      <c r="G346" s="221"/>
      <c r="H346" s="224">
        <v>1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284</v>
      </c>
      <c r="AU346" s="230" t="s">
        <v>86</v>
      </c>
      <c r="AV346" s="12" t="s">
        <v>86</v>
      </c>
      <c r="AW346" s="12" t="s">
        <v>39</v>
      </c>
      <c r="AX346" s="12" t="s">
        <v>84</v>
      </c>
      <c r="AY346" s="230" t="s">
        <v>201</v>
      </c>
    </row>
    <row r="347" spans="2:65" s="1" customFormat="1" ht="16.5" customHeight="1">
      <c r="B347" s="42"/>
      <c r="C347" s="202" t="s">
        <v>796</v>
      </c>
      <c r="D347" s="202" t="s">
        <v>204</v>
      </c>
      <c r="E347" s="203" t="s">
        <v>2578</v>
      </c>
      <c r="F347" s="204" t="s">
        <v>2579</v>
      </c>
      <c r="G347" s="205" t="s">
        <v>229</v>
      </c>
      <c r="H347" s="206">
        <v>2</v>
      </c>
      <c r="I347" s="207"/>
      <c r="J347" s="208">
        <f>ROUND(I347*H347,2)</f>
        <v>0</v>
      </c>
      <c r="K347" s="204" t="s">
        <v>214</v>
      </c>
      <c r="L347" s="62"/>
      <c r="M347" s="209" t="s">
        <v>21</v>
      </c>
      <c r="N347" s="210" t="s">
        <v>47</v>
      </c>
      <c r="O347" s="43"/>
      <c r="P347" s="211">
        <f>O347*H347</f>
        <v>0</v>
      </c>
      <c r="Q347" s="211">
        <v>1.627E-2</v>
      </c>
      <c r="R347" s="211">
        <f>Q347*H347</f>
        <v>3.2539999999999999E-2</v>
      </c>
      <c r="S347" s="211">
        <v>0</v>
      </c>
      <c r="T347" s="212">
        <f>S347*H347</f>
        <v>0</v>
      </c>
      <c r="AR347" s="25" t="s">
        <v>219</v>
      </c>
      <c r="AT347" s="25" t="s">
        <v>204</v>
      </c>
      <c r="AU347" s="25" t="s">
        <v>86</v>
      </c>
      <c r="AY347" s="25" t="s">
        <v>201</v>
      </c>
      <c r="BE347" s="213">
        <f>IF(N347="základní",J347,0)</f>
        <v>0</v>
      </c>
      <c r="BF347" s="213">
        <f>IF(N347="snížená",J347,0)</f>
        <v>0</v>
      </c>
      <c r="BG347" s="213">
        <f>IF(N347="zákl. přenesená",J347,0)</f>
        <v>0</v>
      </c>
      <c r="BH347" s="213">
        <f>IF(N347="sníž. přenesená",J347,0)</f>
        <v>0</v>
      </c>
      <c r="BI347" s="213">
        <f>IF(N347="nulová",J347,0)</f>
        <v>0</v>
      </c>
      <c r="BJ347" s="25" t="s">
        <v>84</v>
      </c>
      <c r="BK347" s="213">
        <f>ROUND(I347*H347,2)</f>
        <v>0</v>
      </c>
      <c r="BL347" s="25" t="s">
        <v>219</v>
      </c>
      <c r="BM347" s="25" t="s">
        <v>2580</v>
      </c>
    </row>
    <row r="348" spans="2:65" s="1" customFormat="1" ht="27">
      <c r="B348" s="42"/>
      <c r="C348" s="64"/>
      <c r="D348" s="214" t="s">
        <v>210</v>
      </c>
      <c r="E348" s="64"/>
      <c r="F348" s="215" t="s">
        <v>2581</v>
      </c>
      <c r="G348" s="64"/>
      <c r="H348" s="64"/>
      <c r="I348" s="173"/>
      <c r="J348" s="64"/>
      <c r="K348" s="64"/>
      <c r="L348" s="62"/>
      <c r="M348" s="216"/>
      <c r="N348" s="43"/>
      <c r="O348" s="43"/>
      <c r="P348" s="43"/>
      <c r="Q348" s="43"/>
      <c r="R348" s="43"/>
      <c r="S348" s="43"/>
      <c r="T348" s="79"/>
      <c r="AT348" s="25" t="s">
        <v>210</v>
      </c>
      <c r="AU348" s="25" t="s">
        <v>86</v>
      </c>
    </row>
    <row r="349" spans="2:65" s="12" customFormat="1" ht="13.5">
      <c r="B349" s="220"/>
      <c r="C349" s="221"/>
      <c r="D349" s="214" t="s">
        <v>284</v>
      </c>
      <c r="E349" s="222" t="s">
        <v>21</v>
      </c>
      <c r="F349" s="223" t="s">
        <v>2074</v>
      </c>
      <c r="G349" s="221"/>
      <c r="H349" s="224">
        <v>2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284</v>
      </c>
      <c r="AU349" s="230" t="s">
        <v>86</v>
      </c>
      <c r="AV349" s="12" t="s">
        <v>86</v>
      </c>
      <c r="AW349" s="12" t="s">
        <v>39</v>
      </c>
      <c r="AX349" s="12" t="s">
        <v>84</v>
      </c>
      <c r="AY349" s="230" t="s">
        <v>201</v>
      </c>
    </row>
    <row r="350" spans="2:65" s="1" customFormat="1" ht="16.5" customHeight="1">
      <c r="B350" s="42"/>
      <c r="C350" s="255" t="s">
        <v>802</v>
      </c>
      <c r="D350" s="255" t="s">
        <v>497</v>
      </c>
      <c r="E350" s="256" t="s">
        <v>2582</v>
      </c>
      <c r="F350" s="257" t="s">
        <v>2583</v>
      </c>
      <c r="G350" s="258" t="s">
        <v>2491</v>
      </c>
      <c r="H350" s="259">
        <v>2</v>
      </c>
      <c r="I350" s="260"/>
      <c r="J350" s="261">
        <f>ROUND(I350*H350,2)</f>
        <v>0</v>
      </c>
      <c r="K350" s="257" t="s">
        <v>21</v>
      </c>
      <c r="L350" s="262"/>
      <c r="M350" s="263" t="s">
        <v>21</v>
      </c>
      <c r="N350" s="264" t="s">
        <v>47</v>
      </c>
      <c r="O350" s="43"/>
      <c r="P350" s="211">
        <f>O350*H350</f>
        <v>0</v>
      </c>
      <c r="Q350" s="211">
        <v>2.9E-4</v>
      </c>
      <c r="R350" s="211">
        <f>Q350*H350</f>
        <v>5.8E-4</v>
      </c>
      <c r="S350" s="211">
        <v>0</v>
      </c>
      <c r="T350" s="212">
        <f>S350*H350</f>
        <v>0</v>
      </c>
      <c r="AR350" s="25" t="s">
        <v>235</v>
      </c>
      <c r="AT350" s="25" t="s">
        <v>497</v>
      </c>
      <c r="AU350" s="25" t="s">
        <v>86</v>
      </c>
      <c r="AY350" s="25" t="s">
        <v>201</v>
      </c>
      <c r="BE350" s="213">
        <f>IF(N350="základní",J350,0)</f>
        <v>0</v>
      </c>
      <c r="BF350" s="213">
        <f>IF(N350="snížená",J350,0)</f>
        <v>0</v>
      </c>
      <c r="BG350" s="213">
        <f>IF(N350="zákl. přenesená",J350,0)</f>
        <v>0</v>
      </c>
      <c r="BH350" s="213">
        <f>IF(N350="sníž. přenesená",J350,0)</f>
        <v>0</v>
      </c>
      <c r="BI350" s="213">
        <f>IF(N350="nulová",J350,0)</f>
        <v>0</v>
      </c>
      <c r="BJ350" s="25" t="s">
        <v>84</v>
      </c>
      <c r="BK350" s="213">
        <f>ROUND(I350*H350,2)</f>
        <v>0</v>
      </c>
      <c r="BL350" s="25" t="s">
        <v>219</v>
      </c>
      <c r="BM350" s="25" t="s">
        <v>2584</v>
      </c>
    </row>
    <row r="351" spans="2:65" s="1" customFormat="1" ht="13.5">
      <c r="B351" s="42"/>
      <c r="C351" s="64"/>
      <c r="D351" s="214" t="s">
        <v>210</v>
      </c>
      <c r="E351" s="64"/>
      <c r="F351" s="215" t="s">
        <v>2583</v>
      </c>
      <c r="G351" s="64"/>
      <c r="H351" s="64"/>
      <c r="I351" s="173"/>
      <c r="J351" s="64"/>
      <c r="K351" s="64"/>
      <c r="L351" s="62"/>
      <c r="M351" s="216"/>
      <c r="N351" s="43"/>
      <c r="O351" s="43"/>
      <c r="P351" s="43"/>
      <c r="Q351" s="43"/>
      <c r="R351" s="43"/>
      <c r="S351" s="43"/>
      <c r="T351" s="79"/>
      <c r="AT351" s="25" t="s">
        <v>210</v>
      </c>
      <c r="AU351" s="25" t="s">
        <v>86</v>
      </c>
    </row>
    <row r="352" spans="2:65" s="12" customFormat="1" ht="13.5">
      <c r="B352" s="220"/>
      <c r="C352" s="221"/>
      <c r="D352" s="214" t="s">
        <v>284</v>
      </c>
      <c r="E352" s="222" t="s">
        <v>21</v>
      </c>
      <c r="F352" s="223" t="s">
        <v>2493</v>
      </c>
      <c r="G352" s="221"/>
      <c r="H352" s="224">
        <v>2</v>
      </c>
      <c r="I352" s="225"/>
      <c r="J352" s="221"/>
      <c r="K352" s="221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284</v>
      </c>
      <c r="AU352" s="230" t="s">
        <v>86</v>
      </c>
      <c r="AV352" s="12" t="s">
        <v>86</v>
      </c>
      <c r="AW352" s="12" t="s">
        <v>39</v>
      </c>
      <c r="AX352" s="12" t="s">
        <v>84</v>
      </c>
      <c r="AY352" s="230" t="s">
        <v>201</v>
      </c>
    </row>
    <row r="353" spans="2:65" s="1" customFormat="1" ht="16.5" customHeight="1">
      <c r="B353" s="42"/>
      <c r="C353" s="255" t="s">
        <v>808</v>
      </c>
      <c r="D353" s="255" t="s">
        <v>497</v>
      </c>
      <c r="E353" s="256" t="s">
        <v>2585</v>
      </c>
      <c r="F353" s="257" t="s">
        <v>2586</v>
      </c>
      <c r="G353" s="258" t="s">
        <v>2491</v>
      </c>
      <c r="H353" s="259">
        <v>2</v>
      </c>
      <c r="I353" s="260"/>
      <c r="J353" s="261">
        <f>ROUND(I353*H353,2)</f>
        <v>0</v>
      </c>
      <c r="K353" s="257" t="s">
        <v>21</v>
      </c>
      <c r="L353" s="262"/>
      <c r="M353" s="263" t="s">
        <v>21</v>
      </c>
      <c r="N353" s="264" t="s">
        <v>47</v>
      </c>
      <c r="O353" s="43"/>
      <c r="P353" s="211">
        <f>O353*H353</f>
        <v>0</v>
      </c>
      <c r="Q353" s="211">
        <v>1.0000000000000001E-5</v>
      </c>
      <c r="R353" s="211">
        <f>Q353*H353</f>
        <v>2.0000000000000002E-5</v>
      </c>
      <c r="S353" s="211">
        <v>0</v>
      </c>
      <c r="T353" s="212">
        <f>S353*H353</f>
        <v>0</v>
      </c>
      <c r="AR353" s="25" t="s">
        <v>235</v>
      </c>
      <c r="AT353" s="25" t="s">
        <v>497</v>
      </c>
      <c r="AU353" s="25" t="s">
        <v>86</v>
      </c>
      <c r="AY353" s="25" t="s">
        <v>201</v>
      </c>
      <c r="BE353" s="213">
        <f>IF(N353="základní",J353,0)</f>
        <v>0</v>
      </c>
      <c r="BF353" s="213">
        <f>IF(N353="snížená",J353,0)</f>
        <v>0</v>
      </c>
      <c r="BG353" s="213">
        <f>IF(N353="zákl. přenesená",J353,0)</f>
        <v>0</v>
      </c>
      <c r="BH353" s="213">
        <f>IF(N353="sníž. přenesená",J353,0)</f>
        <v>0</v>
      </c>
      <c r="BI353" s="213">
        <f>IF(N353="nulová",J353,0)</f>
        <v>0</v>
      </c>
      <c r="BJ353" s="25" t="s">
        <v>84</v>
      </c>
      <c r="BK353" s="213">
        <f>ROUND(I353*H353,2)</f>
        <v>0</v>
      </c>
      <c r="BL353" s="25" t="s">
        <v>219</v>
      </c>
      <c r="BM353" s="25" t="s">
        <v>2587</v>
      </c>
    </row>
    <row r="354" spans="2:65" s="1" customFormat="1" ht="13.5">
      <c r="B354" s="42"/>
      <c r="C354" s="64"/>
      <c r="D354" s="214" t="s">
        <v>210</v>
      </c>
      <c r="E354" s="64"/>
      <c r="F354" s="215" t="s">
        <v>2586</v>
      </c>
      <c r="G354" s="64"/>
      <c r="H354" s="64"/>
      <c r="I354" s="173"/>
      <c r="J354" s="64"/>
      <c r="K354" s="64"/>
      <c r="L354" s="62"/>
      <c r="M354" s="216"/>
      <c r="N354" s="43"/>
      <c r="O354" s="43"/>
      <c r="P354" s="43"/>
      <c r="Q354" s="43"/>
      <c r="R354" s="43"/>
      <c r="S354" s="43"/>
      <c r="T354" s="79"/>
      <c r="AT354" s="25" t="s">
        <v>210</v>
      </c>
      <c r="AU354" s="25" t="s">
        <v>86</v>
      </c>
    </row>
    <row r="355" spans="2:65" s="12" customFormat="1" ht="13.5">
      <c r="B355" s="220"/>
      <c r="C355" s="221"/>
      <c r="D355" s="214" t="s">
        <v>284</v>
      </c>
      <c r="E355" s="222" t="s">
        <v>21</v>
      </c>
      <c r="F355" s="223" t="s">
        <v>2493</v>
      </c>
      <c r="G355" s="221"/>
      <c r="H355" s="224">
        <v>2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284</v>
      </c>
      <c r="AU355" s="230" t="s">
        <v>86</v>
      </c>
      <c r="AV355" s="12" t="s">
        <v>86</v>
      </c>
      <c r="AW355" s="12" t="s">
        <v>39</v>
      </c>
      <c r="AX355" s="12" t="s">
        <v>84</v>
      </c>
      <c r="AY355" s="230" t="s">
        <v>201</v>
      </c>
    </row>
    <row r="356" spans="2:65" s="1" customFormat="1" ht="16.5" customHeight="1">
      <c r="B356" s="42"/>
      <c r="C356" s="202" t="s">
        <v>814</v>
      </c>
      <c r="D356" s="202" t="s">
        <v>204</v>
      </c>
      <c r="E356" s="203" t="s">
        <v>2588</v>
      </c>
      <c r="F356" s="204" t="s">
        <v>2589</v>
      </c>
      <c r="G356" s="205" t="s">
        <v>311</v>
      </c>
      <c r="H356" s="206">
        <v>2.7</v>
      </c>
      <c r="I356" s="207"/>
      <c r="J356" s="208">
        <f>ROUND(I356*H356,2)</f>
        <v>0</v>
      </c>
      <c r="K356" s="204" t="s">
        <v>214</v>
      </c>
      <c r="L356" s="62"/>
      <c r="M356" s="209" t="s">
        <v>21</v>
      </c>
      <c r="N356" s="210" t="s">
        <v>47</v>
      </c>
      <c r="O356" s="43"/>
      <c r="P356" s="211">
        <f>O356*H356</f>
        <v>0</v>
      </c>
      <c r="Q356" s="211">
        <v>0</v>
      </c>
      <c r="R356" s="211">
        <f>Q356*H356</f>
        <v>0</v>
      </c>
      <c r="S356" s="211">
        <v>0</v>
      </c>
      <c r="T356" s="212">
        <f>S356*H356</f>
        <v>0</v>
      </c>
      <c r="AR356" s="25" t="s">
        <v>219</v>
      </c>
      <c r="AT356" s="25" t="s">
        <v>204</v>
      </c>
      <c r="AU356" s="25" t="s">
        <v>86</v>
      </c>
      <c r="AY356" s="25" t="s">
        <v>201</v>
      </c>
      <c r="BE356" s="213">
        <f>IF(N356="základní",J356,0)</f>
        <v>0</v>
      </c>
      <c r="BF356" s="213">
        <f>IF(N356="snížená",J356,0)</f>
        <v>0</v>
      </c>
      <c r="BG356" s="213">
        <f>IF(N356="zákl. přenesená",J356,0)</f>
        <v>0</v>
      </c>
      <c r="BH356" s="213">
        <f>IF(N356="sníž. přenesená",J356,0)</f>
        <v>0</v>
      </c>
      <c r="BI356" s="213">
        <f>IF(N356="nulová",J356,0)</f>
        <v>0</v>
      </c>
      <c r="BJ356" s="25" t="s">
        <v>84</v>
      </c>
      <c r="BK356" s="213">
        <f>ROUND(I356*H356,2)</f>
        <v>0</v>
      </c>
      <c r="BL356" s="25" t="s">
        <v>219</v>
      </c>
      <c r="BM356" s="25" t="s">
        <v>2590</v>
      </c>
    </row>
    <row r="357" spans="2:65" s="1" customFormat="1" ht="13.5">
      <c r="B357" s="42"/>
      <c r="C357" s="64"/>
      <c r="D357" s="214" t="s">
        <v>210</v>
      </c>
      <c r="E357" s="64"/>
      <c r="F357" s="215" t="s">
        <v>2591</v>
      </c>
      <c r="G357" s="64"/>
      <c r="H357" s="64"/>
      <c r="I357" s="173"/>
      <c r="J357" s="64"/>
      <c r="K357" s="64"/>
      <c r="L357" s="62"/>
      <c r="M357" s="216"/>
      <c r="N357" s="43"/>
      <c r="O357" s="43"/>
      <c r="P357" s="43"/>
      <c r="Q357" s="43"/>
      <c r="R357" s="43"/>
      <c r="S357" s="43"/>
      <c r="T357" s="79"/>
      <c r="AT357" s="25" t="s">
        <v>210</v>
      </c>
      <c r="AU357" s="25" t="s">
        <v>86</v>
      </c>
    </row>
    <row r="358" spans="2:65" s="12" customFormat="1" ht="13.5">
      <c r="B358" s="220"/>
      <c r="C358" s="221"/>
      <c r="D358" s="214" t="s">
        <v>284</v>
      </c>
      <c r="E358" s="222" t="s">
        <v>21</v>
      </c>
      <c r="F358" s="223" t="s">
        <v>2592</v>
      </c>
      <c r="G358" s="221"/>
      <c r="H358" s="224">
        <v>2.7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284</v>
      </c>
      <c r="AU358" s="230" t="s">
        <v>86</v>
      </c>
      <c r="AV358" s="12" t="s">
        <v>86</v>
      </c>
      <c r="AW358" s="12" t="s">
        <v>39</v>
      </c>
      <c r="AX358" s="12" t="s">
        <v>84</v>
      </c>
      <c r="AY358" s="230" t="s">
        <v>201</v>
      </c>
    </row>
    <row r="359" spans="2:65" s="1" customFormat="1" ht="16.5" customHeight="1">
      <c r="B359" s="42"/>
      <c r="C359" s="202" t="s">
        <v>820</v>
      </c>
      <c r="D359" s="202" t="s">
        <v>204</v>
      </c>
      <c r="E359" s="203" t="s">
        <v>2593</v>
      </c>
      <c r="F359" s="204" t="s">
        <v>2594</v>
      </c>
      <c r="G359" s="205" t="s">
        <v>311</v>
      </c>
      <c r="H359" s="206">
        <v>2.7</v>
      </c>
      <c r="I359" s="207"/>
      <c r="J359" s="208">
        <f>ROUND(I359*H359,2)</f>
        <v>0</v>
      </c>
      <c r="K359" s="204" t="s">
        <v>214</v>
      </c>
      <c r="L359" s="62"/>
      <c r="M359" s="209" t="s">
        <v>21</v>
      </c>
      <c r="N359" s="210" t="s">
        <v>47</v>
      </c>
      <c r="O359" s="43"/>
      <c r="P359" s="211">
        <f>O359*H359</f>
        <v>0</v>
      </c>
      <c r="Q359" s="211">
        <v>0</v>
      </c>
      <c r="R359" s="211">
        <f>Q359*H359</f>
        <v>0</v>
      </c>
      <c r="S359" s="211">
        <v>0</v>
      </c>
      <c r="T359" s="212">
        <f>S359*H359</f>
        <v>0</v>
      </c>
      <c r="AR359" s="25" t="s">
        <v>219</v>
      </c>
      <c r="AT359" s="25" t="s">
        <v>204</v>
      </c>
      <c r="AU359" s="25" t="s">
        <v>86</v>
      </c>
      <c r="AY359" s="25" t="s">
        <v>201</v>
      </c>
      <c r="BE359" s="213">
        <f>IF(N359="základní",J359,0)</f>
        <v>0</v>
      </c>
      <c r="BF359" s="213">
        <f>IF(N359="snížená",J359,0)</f>
        <v>0</v>
      </c>
      <c r="BG359" s="213">
        <f>IF(N359="zákl. přenesená",J359,0)</f>
        <v>0</v>
      </c>
      <c r="BH359" s="213">
        <f>IF(N359="sníž. přenesená",J359,0)</f>
        <v>0</v>
      </c>
      <c r="BI359" s="213">
        <f>IF(N359="nulová",J359,0)</f>
        <v>0</v>
      </c>
      <c r="BJ359" s="25" t="s">
        <v>84</v>
      </c>
      <c r="BK359" s="213">
        <f>ROUND(I359*H359,2)</f>
        <v>0</v>
      </c>
      <c r="BL359" s="25" t="s">
        <v>219</v>
      </c>
      <c r="BM359" s="25" t="s">
        <v>2595</v>
      </c>
    </row>
    <row r="360" spans="2:65" s="1" customFormat="1" ht="13.5">
      <c r="B360" s="42"/>
      <c r="C360" s="64"/>
      <c r="D360" s="214" t="s">
        <v>210</v>
      </c>
      <c r="E360" s="64"/>
      <c r="F360" s="215" t="s">
        <v>2594</v>
      </c>
      <c r="G360" s="64"/>
      <c r="H360" s="64"/>
      <c r="I360" s="173"/>
      <c r="J360" s="64"/>
      <c r="K360" s="64"/>
      <c r="L360" s="62"/>
      <c r="M360" s="216"/>
      <c r="N360" s="43"/>
      <c r="O360" s="43"/>
      <c r="P360" s="43"/>
      <c r="Q360" s="43"/>
      <c r="R360" s="43"/>
      <c r="S360" s="43"/>
      <c r="T360" s="79"/>
      <c r="AT360" s="25" t="s">
        <v>210</v>
      </c>
      <c r="AU360" s="25" t="s">
        <v>86</v>
      </c>
    </row>
    <row r="361" spans="2:65" s="12" customFormat="1" ht="13.5">
      <c r="B361" s="220"/>
      <c r="C361" s="221"/>
      <c r="D361" s="214" t="s">
        <v>284</v>
      </c>
      <c r="E361" s="222" t="s">
        <v>21</v>
      </c>
      <c r="F361" s="223" t="s">
        <v>2592</v>
      </c>
      <c r="G361" s="221"/>
      <c r="H361" s="224">
        <v>2.7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284</v>
      </c>
      <c r="AU361" s="230" t="s">
        <v>86</v>
      </c>
      <c r="AV361" s="12" t="s">
        <v>86</v>
      </c>
      <c r="AW361" s="12" t="s">
        <v>39</v>
      </c>
      <c r="AX361" s="12" t="s">
        <v>84</v>
      </c>
      <c r="AY361" s="230" t="s">
        <v>201</v>
      </c>
    </row>
    <row r="362" spans="2:65" s="1" customFormat="1" ht="16.5" customHeight="1">
      <c r="B362" s="42"/>
      <c r="C362" s="202" t="s">
        <v>826</v>
      </c>
      <c r="D362" s="202" t="s">
        <v>204</v>
      </c>
      <c r="E362" s="203" t="s">
        <v>2596</v>
      </c>
      <c r="F362" s="204" t="s">
        <v>2597</v>
      </c>
      <c r="G362" s="205" t="s">
        <v>311</v>
      </c>
      <c r="H362" s="206">
        <v>27.2</v>
      </c>
      <c r="I362" s="207"/>
      <c r="J362" s="208">
        <f>ROUND(I362*H362,2)</f>
        <v>0</v>
      </c>
      <c r="K362" s="204" t="s">
        <v>214</v>
      </c>
      <c r="L362" s="62"/>
      <c r="M362" s="209" t="s">
        <v>21</v>
      </c>
      <c r="N362" s="210" t="s">
        <v>47</v>
      </c>
      <c r="O362" s="43"/>
      <c r="P362" s="211">
        <f>O362*H362</f>
        <v>0</v>
      </c>
      <c r="Q362" s="211">
        <v>0</v>
      </c>
      <c r="R362" s="211">
        <f>Q362*H362</f>
        <v>0</v>
      </c>
      <c r="S362" s="211">
        <v>0</v>
      </c>
      <c r="T362" s="212">
        <f>S362*H362</f>
        <v>0</v>
      </c>
      <c r="AR362" s="25" t="s">
        <v>219</v>
      </c>
      <c r="AT362" s="25" t="s">
        <v>204</v>
      </c>
      <c r="AU362" s="25" t="s">
        <v>86</v>
      </c>
      <c r="AY362" s="25" t="s">
        <v>201</v>
      </c>
      <c r="BE362" s="213">
        <f>IF(N362="základní",J362,0)</f>
        <v>0</v>
      </c>
      <c r="BF362" s="213">
        <f>IF(N362="snížená",J362,0)</f>
        <v>0</v>
      </c>
      <c r="BG362" s="213">
        <f>IF(N362="zákl. přenesená",J362,0)</f>
        <v>0</v>
      </c>
      <c r="BH362" s="213">
        <f>IF(N362="sníž. přenesená",J362,0)</f>
        <v>0</v>
      </c>
      <c r="BI362" s="213">
        <f>IF(N362="nulová",J362,0)</f>
        <v>0</v>
      </c>
      <c r="BJ362" s="25" t="s">
        <v>84</v>
      </c>
      <c r="BK362" s="213">
        <f>ROUND(I362*H362,2)</f>
        <v>0</v>
      </c>
      <c r="BL362" s="25" t="s">
        <v>219</v>
      </c>
      <c r="BM362" s="25" t="s">
        <v>2598</v>
      </c>
    </row>
    <row r="363" spans="2:65" s="1" customFormat="1" ht="13.5">
      <c r="B363" s="42"/>
      <c r="C363" s="64"/>
      <c r="D363" s="214" t="s">
        <v>210</v>
      </c>
      <c r="E363" s="64"/>
      <c r="F363" s="215" t="s">
        <v>2599</v>
      </c>
      <c r="G363" s="64"/>
      <c r="H363" s="64"/>
      <c r="I363" s="173"/>
      <c r="J363" s="64"/>
      <c r="K363" s="64"/>
      <c r="L363" s="62"/>
      <c r="M363" s="216"/>
      <c r="N363" s="43"/>
      <c r="O363" s="43"/>
      <c r="P363" s="43"/>
      <c r="Q363" s="43"/>
      <c r="R363" s="43"/>
      <c r="S363" s="43"/>
      <c r="T363" s="79"/>
      <c r="AT363" s="25" t="s">
        <v>210</v>
      </c>
      <c r="AU363" s="25" t="s">
        <v>86</v>
      </c>
    </row>
    <row r="364" spans="2:65" s="12" customFormat="1" ht="13.5">
      <c r="B364" s="220"/>
      <c r="C364" s="221"/>
      <c r="D364" s="214" t="s">
        <v>284</v>
      </c>
      <c r="E364" s="222" t="s">
        <v>21</v>
      </c>
      <c r="F364" s="223" t="s">
        <v>2600</v>
      </c>
      <c r="G364" s="221"/>
      <c r="H364" s="224">
        <v>27.2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284</v>
      </c>
      <c r="AU364" s="230" t="s">
        <v>86</v>
      </c>
      <c r="AV364" s="12" t="s">
        <v>86</v>
      </c>
      <c r="AW364" s="12" t="s">
        <v>39</v>
      </c>
      <c r="AX364" s="12" t="s">
        <v>84</v>
      </c>
      <c r="AY364" s="230" t="s">
        <v>201</v>
      </c>
    </row>
    <row r="365" spans="2:65" s="1" customFormat="1" ht="16.5" customHeight="1">
      <c r="B365" s="42"/>
      <c r="C365" s="202" t="s">
        <v>833</v>
      </c>
      <c r="D365" s="202" t="s">
        <v>204</v>
      </c>
      <c r="E365" s="203" t="s">
        <v>2601</v>
      </c>
      <c r="F365" s="204" t="s">
        <v>2602</v>
      </c>
      <c r="G365" s="205" t="s">
        <v>311</v>
      </c>
      <c r="H365" s="206">
        <v>327.2</v>
      </c>
      <c r="I365" s="207"/>
      <c r="J365" s="208">
        <f>ROUND(I365*H365,2)</f>
        <v>0</v>
      </c>
      <c r="K365" s="204" t="s">
        <v>214</v>
      </c>
      <c r="L365" s="62"/>
      <c r="M365" s="209" t="s">
        <v>21</v>
      </c>
      <c r="N365" s="210" t="s">
        <v>47</v>
      </c>
      <c r="O365" s="43"/>
      <c r="P365" s="211">
        <f>O365*H365</f>
        <v>0</v>
      </c>
      <c r="Q365" s="211">
        <v>1.0000000000000001E-5</v>
      </c>
      <c r="R365" s="211">
        <f>Q365*H365</f>
        <v>3.2720000000000002E-3</v>
      </c>
      <c r="S365" s="211">
        <v>0</v>
      </c>
      <c r="T365" s="212">
        <f>S365*H365</f>
        <v>0</v>
      </c>
      <c r="AR365" s="25" t="s">
        <v>219</v>
      </c>
      <c r="AT365" s="25" t="s">
        <v>204</v>
      </c>
      <c r="AU365" s="25" t="s">
        <v>86</v>
      </c>
      <c r="AY365" s="25" t="s">
        <v>201</v>
      </c>
      <c r="BE365" s="213">
        <f>IF(N365="základní",J365,0)</f>
        <v>0</v>
      </c>
      <c r="BF365" s="213">
        <f>IF(N365="snížená",J365,0)</f>
        <v>0</v>
      </c>
      <c r="BG365" s="213">
        <f>IF(N365="zákl. přenesená",J365,0)</f>
        <v>0</v>
      </c>
      <c r="BH365" s="213">
        <f>IF(N365="sníž. přenesená",J365,0)</f>
        <v>0</v>
      </c>
      <c r="BI365" s="213">
        <f>IF(N365="nulová",J365,0)</f>
        <v>0</v>
      </c>
      <c r="BJ365" s="25" t="s">
        <v>84</v>
      </c>
      <c r="BK365" s="213">
        <f>ROUND(I365*H365,2)</f>
        <v>0</v>
      </c>
      <c r="BL365" s="25" t="s">
        <v>219</v>
      </c>
      <c r="BM365" s="25" t="s">
        <v>2603</v>
      </c>
    </row>
    <row r="366" spans="2:65" s="1" customFormat="1" ht="13.5">
      <c r="B366" s="42"/>
      <c r="C366" s="64"/>
      <c r="D366" s="214" t="s">
        <v>210</v>
      </c>
      <c r="E366" s="64"/>
      <c r="F366" s="215" t="s">
        <v>2602</v>
      </c>
      <c r="G366" s="64"/>
      <c r="H366" s="64"/>
      <c r="I366" s="173"/>
      <c r="J366" s="64"/>
      <c r="K366" s="64"/>
      <c r="L366" s="62"/>
      <c r="M366" s="216"/>
      <c r="N366" s="43"/>
      <c r="O366" s="43"/>
      <c r="P366" s="43"/>
      <c r="Q366" s="43"/>
      <c r="R366" s="43"/>
      <c r="S366" s="43"/>
      <c r="T366" s="79"/>
      <c r="AT366" s="25" t="s">
        <v>210</v>
      </c>
      <c r="AU366" s="25" t="s">
        <v>86</v>
      </c>
    </row>
    <row r="367" spans="2:65" s="12" customFormat="1" ht="13.5">
      <c r="B367" s="220"/>
      <c r="C367" s="221"/>
      <c r="D367" s="214" t="s">
        <v>284</v>
      </c>
      <c r="E367" s="222" t="s">
        <v>21</v>
      </c>
      <c r="F367" s="223" t="s">
        <v>2600</v>
      </c>
      <c r="G367" s="221"/>
      <c r="H367" s="224">
        <v>27.2</v>
      </c>
      <c r="I367" s="225"/>
      <c r="J367" s="221"/>
      <c r="K367" s="221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284</v>
      </c>
      <c r="AU367" s="230" t="s">
        <v>86</v>
      </c>
      <c r="AV367" s="12" t="s">
        <v>86</v>
      </c>
      <c r="AW367" s="12" t="s">
        <v>39</v>
      </c>
      <c r="AX367" s="12" t="s">
        <v>76</v>
      </c>
      <c r="AY367" s="230" t="s">
        <v>201</v>
      </c>
    </row>
    <row r="368" spans="2:65" s="12" customFormat="1" ht="13.5">
      <c r="B368" s="220"/>
      <c r="C368" s="221"/>
      <c r="D368" s="214" t="s">
        <v>284</v>
      </c>
      <c r="E368" s="222" t="s">
        <v>21</v>
      </c>
      <c r="F368" s="223" t="s">
        <v>2604</v>
      </c>
      <c r="G368" s="221"/>
      <c r="H368" s="224">
        <v>300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284</v>
      </c>
      <c r="AU368" s="230" t="s">
        <v>86</v>
      </c>
      <c r="AV368" s="12" t="s">
        <v>86</v>
      </c>
      <c r="AW368" s="12" t="s">
        <v>39</v>
      </c>
      <c r="AX368" s="12" t="s">
        <v>76</v>
      </c>
      <c r="AY368" s="230" t="s">
        <v>201</v>
      </c>
    </row>
    <row r="369" spans="2:65" s="13" customFormat="1" ht="13.5">
      <c r="B369" s="231"/>
      <c r="C369" s="232"/>
      <c r="D369" s="214" t="s">
        <v>284</v>
      </c>
      <c r="E369" s="233" t="s">
        <v>21</v>
      </c>
      <c r="F369" s="234" t="s">
        <v>293</v>
      </c>
      <c r="G369" s="232"/>
      <c r="H369" s="235">
        <v>327.2</v>
      </c>
      <c r="I369" s="236"/>
      <c r="J369" s="232"/>
      <c r="K369" s="232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284</v>
      </c>
      <c r="AU369" s="241" t="s">
        <v>86</v>
      </c>
      <c r="AV369" s="13" t="s">
        <v>219</v>
      </c>
      <c r="AW369" s="13" t="s">
        <v>39</v>
      </c>
      <c r="AX369" s="13" t="s">
        <v>84</v>
      </c>
      <c r="AY369" s="241" t="s">
        <v>201</v>
      </c>
    </row>
    <row r="370" spans="2:65" s="1" customFormat="1" ht="25.5" customHeight="1">
      <c r="B370" s="42"/>
      <c r="C370" s="202" t="s">
        <v>839</v>
      </c>
      <c r="D370" s="202" t="s">
        <v>204</v>
      </c>
      <c r="E370" s="203" t="s">
        <v>2605</v>
      </c>
      <c r="F370" s="204" t="s">
        <v>2606</v>
      </c>
      <c r="G370" s="205" t="s">
        <v>229</v>
      </c>
      <c r="H370" s="206">
        <v>2</v>
      </c>
      <c r="I370" s="207"/>
      <c r="J370" s="208">
        <f>ROUND(I370*H370,2)</f>
        <v>0</v>
      </c>
      <c r="K370" s="204" t="s">
        <v>214</v>
      </c>
      <c r="L370" s="62"/>
      <c r="M370" s="209" t="s">
        <v>21</v>
      </c>
      <c r="N370" s="210" t="s">
        <v>47</v>
      </c>
      <c r="O370" s="43"/>
      <c r="P370" s="211">
        <f>O370*H370</f>
        <v>0</v>
      </c>
      <c r="Q370" s="211">
        <v>0.47166000000000002</v>
      </c>
      <c r="R370" s="211">
        <f>Q370*H370</f>
        <v>0.94332000000000005</v>
      </c>
      <c r="S370" s="211">
        <v>0</v>
      </c>
      <c r="T370" s="212">
        <f>S370*H370</f>
        <v>0</v>
      </c>
      <c r="AR370" s="25" t="s">
        <v>219</v>
      </c>
      <c r="AT370" s="25" t="s">
        <v>204</v>
      </c>
      <c r="AU370" s="25" t="s">
        <v>86</v>
      </c>
      <c r="AY370" s="25" t="s">
        <v>201</v>
      </c>
      <c r="BE370" s="213">
        <f>IF(N370="základní",J370,0)</f>
        <v>0</v>
      </c>
      <c r="BF370" s="213">
        <f>IF(N370="snížená",J370,0)</f>
        <v>0</v>
      </c>
      <c r="BG370" s="213">
        <f>IF(N370="zákl. přenesená",J370,0)</f>
        <v>0</v>
      </c>
      <c r="BH370" s="213">
        <f>IF(N370="sníž. přenesená",J370,0)</f>
        <v>0</v>
      </c>
      <c r="BI370" s="213">
        <f>IF(N370="nulová",J370,0)</f>
        <v>0</v>
      </c>
      <c r="BJ370" s="25" t="s">
        <v>84</v>
      </c>
      <c r="BK370" s="213">
        <f>ROUND(I370*H370,2)</f>
        <v>0</v>
      </c>
      <c r="BL370" s="25" t="s">
        <v>219</v>
      </c>
      <c r="BM370" s="25" t="s">
        <v>2607</v>
      </c>
    </row>
    <row r="371" spans="2:65" s="1" customFormat="1" ht="13.5">
      <c r="B371" s="42"/>
      <c r="C371" s="64"/>
      <c r="D371" s="214" t="s">
        <v>210</v>
      </c>
      <c r="E371" s="64"/>
      <c r="F371" s="215" t="s">
        <v>2608</v>
      </c>
      <c r="G371" s="64"/>
      <c r="H371" s="64"/>
      <c r="I371" s="173"/>
      <c r="J371" s="64"/>
      <c r="K371" s="64"/>
      <c r="L371" s="62"/>
      <c r="M371" s="216"/>
      <c r="N371" s="43"/>
      <c r="O371" s="43"/>
      <c r="P371" s="43"/>
      <c r="Q371" s="43"/>
      <c r="R371" s="43"/>
      <c r="S371" s="43"/>
      <c r="T371" s="79"/>
      <c r="AT371" s="25" t="s">
        <v>210</v>
      </c>
      <c r="AU371" s="25" t="s">
        <v>86</v>
      </c>
    </row>
    <row r="372" spans="2:65" s="12" customFormat="1" ht="13.5">
      <c r="B372" s="220"/>
      <c r="C372" s="221"/>
      <c r="D372" s="214" t="s">
        <v>284</v>
      </c>
      <c r="E372" s="222" t="s">
        <v>21</v>
      </c>
      <c r="F372" s="223" t="s">
        <v>2074</v>
      </c>
      <c r="G372" s="221"/>
      <c r="H372" s="224">
        <v>2</v>
      </c>
      <c r="I372" s="225"/>
      <c r="J372" s="221"/>
      <c r="K372" s="221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284</v>
      </c>
      <c r="AU372" s="230" t="s">
        <v>86</v>
      </c>
      <c r="AV372" s="12" t="s">
        <v>86</v>
      </c>
      <c r="AW372" s="12" t="s">
        <v>39</v>
      </c>
      <c r="AX372" s="12" t="s">
        <v>84</v>
      </c>
      <c r="AY372" s="230" t="s">
        <v>201</v>
      </c>
    </row>
    <row r="373" spans="2:65" s="1" customFormat="1" ht="25.5" customHeight="1">
      <c r="B373" s="42"/>
      <c r="C373" s="202" t="s">
        <v>844</v>
      </c>
      <c r="D373" s="202" t="s">
        <v>204</v>
      </c>
      <c r="E373" s="203" t="s">
        <v>2609</v>
      </c>
      <c r="F373" s="204" t="s">
        <v>2610</v>
      </c>
      <c r="G373" s="205" t="s">
        <v>229</v>
      </c>
      <c r="H373" s="206">
        <v>8</v>
      </c>
      <c r="I373" s="207"/>
      <c r="J373" s="208">
        <f>ROUND(I373*H373,2)</f>
        <v>0</v>
      </c>
      <c r="K373" s="204" t="s">
        <v>214</v>
      </c>
      <c r="L373" s="62"/>
      <c r="M373" s="209" t="s">
        <v>21</v>
      </c>
      <c r="N373" s="210" t="s">
        <v>47</v>
      </c>
      <c r="O373" s="43"/>
      <c r="P373" s="211">
        <f>O373*H373</f>
        <v>0</v>
      </c>
      <c r="Q373" s="211">
        <v>0</v>
      </c>
      <c r="R373" s="211">
        <f>Q373*H373</f>
        <v>0</v>
      </c>
      <c r="S373" s="211">
        <v>0.05</v>
      </c>
      <c r="T373" s="212">
        <f>S373*H373</f>
        <v>0.4</v>
      </c>
      <c r="AR373" s="25" t="s">
        <v>219</v>
      </c>
      <c r="AT373" s="25" t="s">
        <v>204</v>
      </c>
      <c r="AU373" s="25" t="s">
        <v>86</v>
      </c>
      <c r="AY373" s="25" t="s">
        <v>201</v>
      </c>
      <c r="BE373" s="213">
        <f>IF(N373="základní",J373,0)</f>
        <v>0</v>
      </c>
      <c r="BF373" s="213">
        <f>IF(N373="snížená",J373,0)</f>
        <v>0</v>
      </c>
      <c r="BG373" s="213">
        <f>IF(N373="zákl. přenesená",J373,0)</f>
        <v>0</v>
      </c>
      <c r="BH373" s="213">
        <f>IF(N373="sníž. přenesená",J373,0)</f>
        <v>0</v>
      </c>
      <c r="BI373" s="213">
        <f>IF(N373="nulová",J373,0)</f>
        <v>0</v>
      </c>
      <c r="BJ373" s="25" t="s">
        <v>84</v>
      </c>
      <c r="BK373" s="213">
        <f>ROUND(I373*H373,2)</f>
        <v>0</v>
      </c>
      <c r="BL373" s="25" t="s">
        <v>219</v>
      </c>
      <c r="BM373" s="25" t="s">
        <v>2611</v>
      </c>
    </row>
    <row r="374" spans="2:65" s="1" customFormat="1" ht="13.5">
      <c r="B374" s="42"/>
      <c r="C374" s="64"/>
      <c r="D374" s="214" t="s">
        <v>210</v>
      </c>
      <c r="E374" s="64"/>
      <c r="F374" s="215" t="s">
        <v>2612</v>
      </c>
      <c r="G374" s="64"/>
      <c r="H374" s="64"/>
      <c r="I374" s="173"/>
      <c r="J374" s="64"/>
      <c r="K374" s="64"/>
      <c r="L374" s="62"/>
      <c r="M374" s="216"/>
      <c r="N374" s="43"/>
      <c r="O374" s="43"/>
      <c r="P374" s="43"/>
      <c r="Q374" s="43"/>
      <c r="R374" s="43"/>
      <c r="S374" s="43"/>
      <c r="T374" s="79"/>
      <c r="AT374" s="25" t="s">
        <v>210</v>
      </c>
      <c r="AU374" s="25" t="s">
        <v>86</v>
      </c>
    </row>
    <row r="375" spans="2:65" s="14" customFormat="1" ht="13.5">
      <c r="B375" s="242"/>
      <c r="C375" s="243"/>
      <c r="D375" s="214" t="s">
        <v>284</v>
      </c>
      <c r="E375" s="244" t="s">
        <v>21</v>
      </c>
      <c r="F375" s="245" t="s">
        <v>2613</v>
      </c>
      <c r="G375" s="243"/>
      <c r="H375" s="244" t="s">
        <v>21</v>
      </c>
      <c r="I375" s="246"/>
      <c r="J375" s="243"/>
      <c r="K375" s="243"/>
      <c r="L375" s="247"/>
      <c r="M375" s="248"/>
      <c r="N375" s="249"/>
      <c r="O375" s="249"/>
      <c r="P375" s="249"/>
      <c r="Q375" s="249"/>
      <c r="R375" s="249"/>
      <c r="S375" s="249"/>
      <c r="T375" s="250"/>
      <c r="AT375" s="251" t="s">
        <v>284</v>
      </c>
      <c r="AU375" s="251" t="s">
        <v>86</v>
      </c>
      <c r="AV375" s="14" t="s">
        <v>84</v>
      </c>
      <c r="AW375" s="14" t="s">
        <v>39</v>
      </c>
      <c r="AX375" s="14" t="s">
        <v>76</v>
      </c>
      <c r="AY375" s="251" t="s">
        <v>201</v>
      </c>
    </row>
    <row r="376" spans="2:65" s="12" customFormat="1" ht="13.5">
      <c r="B376" s="220"/>
      <c r="C376" s="221"/>
      <c r="D376" s="214" t="s">
        <v>284</v>
      </c>
      <c r="E376" s="222" t="s">
        <v>21</v>
      </c>
      <c r="F376" s="223" t="s">
        <v>2614</v>
      </c>
      <c r="G376" s="221"/>
      <c r="H376" s="224">
        <v>7</v>
      </c>
      <c r="I376" s="225"/>
      <c r="J376" s="221"/>
      <c r="K376" s="221"/>
      <c r="L376" s="226"/>
      <c r="M376" s="227"/>
      <c r="N376" s="228"/>
      <c r="O376" s="228"/>
      <c r="P376" s="228"/>
      <c r="Q376" s="228"/>
      <c r="R376" s="228"/>
      <c r="S376" s="228"/>
      <c r="T376" s="229"/>
      <c r="AT376" s="230" t="s">
        <v>284</v>
      </c>
      <c r="AU376" s="230" t="s">
        <v>86</v>
      </c>
      <c r="AV376" s="12" t="s">
        <v>86</v>
      </c>
      <c r="AW376" s="12" t="s">
        <v>39</v>
      </c>
      <c r="AX376" s="12" t="s">
        <v>76</v>
      </c>
      <c r="AY376" s="230" t="s">
        <v>201</v>
      </c>
    </row>
    <row r="377" spans="2:65" s="12" customFormat="1" ht="13.5">
      <c r="B377" s="220"/>
      <c r="C377" s="221"/>
      <c r="D377" s="214" t="s">
        <v>284</v>
      </c>
      <c r="E377" s="222" t="s">
        <v>21</v>
      </c>
      <c r="F377" s="223" t="s">
        <v>2615</v>
      </c>
      <c r="G377" s="221"/>
      <c r="H377" s="224">
        <v>1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284</v>
      </c>
      <c r="AU377" s="230" t="s">
        <v>86</v>
      </c>
      <c r="AV377" s="12" t="s">
        <v>86</v>
      </c>
      <c r="AW377" s="12" t="s">
        <v>39</v>
      </c>
      <c r="AX377" s="12" t="s">
        <v>76</v>
      </c>
      <c r="AY377" s="230" t="s">
        <v>201</v>
      </c>
    </row>
    <row r="378" spans="2:65" s="13" customFormat="1" ht="13.5">
      <c r="B378" s="231"/>
      <c r="C378" s="232"/>
      <c r="D378" s="214" t="s">
        <v>284</v>
      </c>
      <c r="E378" s="233" t="s">
        <v>21</v>
      </c>
      <c r="F378" s="234" t="s">
        <v>293</v>
      </c>
      <c r="G378" s="232"/>
      <c r="H378" s="235">
        <v>8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284</v>
      </c>
      <c r="AU378" s="241" t="s">
        <v>86</v>
      </c>
      <c r="AV378" s="13" t="s">
        <v>219</v>
      </c>
      <c r="AW378" s="13" t="s">
        <v>39</v>
      </c>
      <c r="AX378" s="13" t="s">
        <v>84</v>
      </c>
      <c r="AY378" s="241" t="s">
        <v>201</v>
      </c>
    </row>
    <row r="379" spans="2:65" s="1" customFormat="1" ht="16.5" customHeight="1">
      <c r="B379" s="42"/>
      <c r="C379" s="202" t="s">
        <v>849</v>
      </c>
      <c r="D379" s="202" t="s">
        <v>204</v>
      </c>
      <c r="E379" s="203" t="s">
        <v>2616</v>
      </c>
      <c r="F379" s="204" t="s">
        <v>2617</v>
      </c>
      <c r="G379" s="205" t="s">
        <v>229</v>
      </c>
      <c r="H379" s="206">
        <v>12</v>
      </c>
      <c r="I379" s="207"/>
      <c r="J379" s="208">
        <f>ROUND(I379*H379,2)</f>
        <v>0</v>
      </c>
      <c r="K379" s="204" t="s">
        <v>214</v>
      </c>
      <c r="L379" s="62"/>
      <c r="M379" s="209" t="s">
        <v>21</v>
      </c>
      <c r="N379" s="210" t="s">
        <v>47</v>
      </c>
      <c r="O379" s="43"/>
      <c r="P379" s="211">
        <f>O379*H379</f>
        <v>0</v>
      </c>
      <c r="Q379" s="211">
        <v>0.12303</v>
      </c>
      <c r="R379" s="211">
        <f>Q379*H379</f>
        <v>1.4763600000000001</v>
      </c>
      <c r="S379" s="211">
        <v>0</v>
      </c>
      <c r="T379" s="212">
        <f>S379*H379</f>
        <v>0</v>
      </c>
      <c r="AR379" s="25" t="s">
        <v>219</v>
      </c>
      <c r="AT379" s="25" t="s">
        <v>204</v>
      </c>
      <c r="AU379" s="25" t="s">
        <v>86</v>
      </c>
      <c r="AY379" s="25" t="s">
        <v>201</v>
      </c>
      <c r="BE379" s="213">
        <f>IF(N379="základní",J379,0)</f>
        <v>0</v>
      </c>
      <c r="BF379" s="213">
        <f>IF(N379="snížená",J379,0)</f>
        <v>0</v>
      </c>
      <c r="BG379" s="213">
        <f>IF(N379="zákl. přenesená",J379,0)</f>
        <v>0</v>
      </c>
      <c r="BH379" s="213">
        <f>IF(N379="sníž. přenesená",J379,0)</f>
        <v>0</v>
      </c>
      <c r="BI379" s="213">
        <f>IF(N379="nulová",J379,0)</f>
        <v>0</v>
      </c>
      <c r="BJ379" s="25" t="s">
        <v>84</v>
      </c>
      <c r="BK379" s="213">
        <f>ROUND(I379*H379,2)</f>
        <v>0</v>
      </c>
      <c r="BL379" s="25" t="s">
        <v>219</v>
      </c>
      <c r="BM379" s="25" t="s">
        <v>2618</v>
      </c>
    </row>
    <row r="380" spans="2:65" s="1" customFormat="1" ht="13.5">
      <c r="B380" s="42"/>
      <c r="C380" s="64"/>
      <c r="D380" s="214" t="s">
        <v>210</v>
      </c>
      <c r="E380" s="64"/>
      <c r="F380" s="215" t="s">
        <v>2617</v>
      </c>
      <c r="G380" s="64"/>
      <c r="H380" s="64"/>
      <c r="I380" s="173"/>
      <c r="J380" s="64"/>
      <c r="K380" s="64"/>
      <c r="L380" s="62"/>
      <c r="M380" s="216"/>
      <c r="N380" s="43"/>
      <c r="O380" s="43"/>
      <c r="P380" s="43"/>
      <c r="Q380" s="43"/>
      <c r="R380" s="43"/>
      <c r="S380" s="43"/>
      <c r="T380" s="79"/>
      <c r="AT380" s="25" t="s">
        <v>210</v>
      </c>
      <c r="AU380" s="25" t="s">
        <v>86</v>
      </c>
    </row>
    <row r="381" spans="2:65" s="12" customFormat="1" ht="13.5">
      <c r="B381" s="220"/>
      <c r="C381" s="221"/>
      <c r="D381" s="214" t="s">
        <v>284</v>
      </c>
      <c r="E381" s="222" t="s">
        <v>21</v>
      </c>
      <c r="F381" s="223" t="s">
        <v>2619</v>
      </c>
      <c r="G381" s="221"/>
      <c r="H381" s="224">
        <v>5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284</v>
      </c>
      <c r="AU381" s="230" t="s">
        <v>86</v>
      </c>
      <c r="AV381" s="12" t="s">
        <v>86</v>
      </c>
      <c r="AW381" s="12" t="s">
        <v>39</v>
      </c>
      <c r="AX381" s="12" t="s">
        <v>76</v>
      </c>
      <c r="AY381" s="230" t="s">
        <v>201</v>
      </c>
    </row>
    <row r="382" spans="2:65" s="12" customFormat="1" ht="13.5">
      <c r="B382" s="220"/>
      <c r="C382" s="221"/>
      <c r="D382" s="214" t="s">
        <v>284</v>
      </c>
      <c r="E382" s="222" t="s">
        <v>21</v>
      </c>
      <c r="F382" s="223" t="s">
        <v>2614</v>
      </c>
      <c r="G382" s="221"/>
      <c r="H382" s="224">
        <v>7</v>
      </c>
      <c r="I382" s="225"/>
      <c r="J382" s="221"/>
      <c r="K382" s="221"/>
      <c r="L382" s="226"/>
      <c r="M382" s="227"/>
      <c r="N382" s="228"/>
      <c r="O382" s="228"/>
      <c r="P382" s="228"/>
      <c r="Q382" s="228"/>
      <c r="R382" s="228"/>
      <c r="S382" s="228"/>
      <c r="T382" s="229"/>
      <c r="AT382" s="230" t="s">
        <v>284</v>
      </c>
      <c r="AU382" s="230" t="s">
        <v>86</v>
      </c>
      <c r="AV382" s="12" t="s">
        <v>86</v>
      </c>
      <c r="AW382" s="12" t="s">
        <v>39</v>
      </c>
      <c r="AX382" s="12" t="s">
        <v>76</v>
      </c>
      <c r="AY382" s="230" t="s">
        <v>201</v>
      </c>
    </row>
    <row r="383" spans="2:65" s="13" customFormat="1" ht="13.5">
      <c r="B383" s="231"/>
      <c r="C383" s="232"/>
      <c r="D383" s="214" t="s">
        <v>284</v>
      </c>
      <c r="E383" s="233" t="s">
        <v>21</v>
      </c>
      <c r="F383" s="234" t="s">
        <v>293</v>
      </c>
      <c r="G383" s="232"/>
      <c r="H383" s="235">
        <v>12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284</v>
      </c>
      <c r="AU383" s="241" t="s">
        <v>86</v>
      </c>
      <c r="AV383" s="13" t="s">
        <v>219</v>
      </c>
      <c r="AW383" s="13" t="s">
        <v>39</v>
      </c>
      <c r="AX383" s="13" t="s">
        <v>84</v>
      </c>
      <c r="AY383" s="241" t="s">
        <v>201</v>
      </c>
    </row>
    <row r="384" spans="2:65" s="1" customFormat="1" ht="16.5" customHeight="1">
      <c r="B384" s="42"/>
      <c r="C384" s="255" t="s">
        <v>854</v>
      </c>
      <c r="D384" s="255" t="s">
        <v>497</v>
      </c>
      <c r="E384" s="256" t="s">
        <v>2620</v>
      </c>
      <c r="F384" s="257" t="s">
        <v>2621</v>
      </c>
      <c r="G384" s="258" t="s">
        <v>2491</v>
      </c>
      <c r="H384" s="259">
        <v>12</v>
      </c>
      <c r="I384" s="260"/>
      <c r="J384" s="261">
        <f>ROUND(I384*H384,2)</f>
        <v>0</v>
      </c>
      <c r="K384" s="257" t="s">
        <v>21</v>
      </c>
      <c r="L384" s="262"/>
      <c r="M384" s="263" t="s">
        <v>21</v>
      </c>
      <c r="N384" s="264" t="s">
        <v>47</v>
      </c>
      <c r="O384" s="43"/>
      <c r="P384" s="211">
        <f>O384*H384</f>
        <v>0</v>
      </c>
      <c r="Q384" s="211">
        <v>1.123E-2</v>
      </c>
      <c r="R384" s="211">
        <f>Q384*H384</f>
        <v>0.13475999999999999</v>
      </c>
      <c r="S384" s="211">
        <v>0</v>
      </c>
      <c r="T384" s="212">
        <f>S384*H384</f>
        <v>0</v>
      </c>
      <c r="AR384" s="25" t="s">
        <v>235</v>
      </c>
      <c r="AT384" s="25" t="s">
        <v>497</v>
      </c>
      <c r="AU384" s="25" t="s">
        <v>86</v>
      </c>
      <c r="AY384" s="25" t="s">
        <v>201</v>
      </c>
      <c r="BE384" s="213">
        <f>IF(N384="základní",J384,0)</f>
        <v>0</v>
      </c>
      <c r="BF384" s="213">
        <f>IF(N384="snížená",J384,0)</f>
        <v>0</v>
      </c>
      <c r="BG384" s="213">
        <f>IF(N384="zákl. přenesená",J384,0)</f>
        <v>0</v>
      </c>
      <c r="BH384" s="213">
        <f>IF(N384="sníž. přenesená",J384,0)</f>
        <v>0</v>
      </c>
      <c r="BI384" s="213">
        <f>IF(N384="nulová",J384,0)</f>
        <v>0</v>
      </c>
      <c r="BJ384" s="25" t="s">
        <v>84</v>
      </c>
      <c r="BK384" s="213">
        <f>ROUND(I384*H384,2)</f>
        <v>0</v>
      </c>
      <c r="BL384" s="25" t="s">
        <v>219</v>
      </c>
      <c r="BM384" s="25" t="s">
        <v>2622</v>
      </c>
    </row>
    <row r="385" spans="2:65" s="1" customFormat="1" ht="13.5">
      <c r="B385" s="42"/>
      <c r="C385" s="64"/>
      <c r="D385" s="214" t="s">
        <v>210</v>
      </c>
      <c r="E385" s="64"/>
      <c r="F385" s="215" t="s">
        <v>2621</v>
      </c>
      <c r="G385" s="64"/>
      <c r="H385" s="64"/>
      <c r="I385" s="173"/>
      <c r="J385" s="64"/>
      <c r="K385" s="64"/>
      <c r="L385" s="62"/>
      <c r="M385" s="216"/>
      <c r="N385" s="43"/>
      <c r="O385" s="43"/>
      <c r="P385" s="43"/>
      <c r="Q385" s="43"/>
      <c r="R385" s="43"/>
      <c r="S385" s="43"/>
      <c r="T385" s="79"/>
      <c r="AT385" s="25" t="s">
        <v>210</v>
      </c>
      <c r="AU385" s="25" t="s">
        <v>86</v>
      </c>
    </row>
    <row r="386" spans="2:65" s="1" customFormat="1" ht="16.5" customHeight="1">
      <c r="B386" s="42"/>
      <c r="C386" s="255" t="s">
        <v>859</v>
      </c>
      <c r="D386" s="255" t="s">
        <v>497</v>
      </c>
      <c r="E386" s="256" t="s">
        <v>2623</v>
      </c>
      <c r="F386" s="257" t="s">
        <v>2624</v>
      </c>
      <c r="G386" s="258" t="s">
        <v>2491</v>
      </c>
      <c r="H386" s="259">
        <v>12</v>
      </c>
      <c r="I386" s="260"/>
      <c r="J386" s="261">
        <f>ROUND(I386*H386,2)</f>
        <v>0</v>
      </c>
      <c r="K386" s="257" t="s">
        <v>21</v>
      </c>
      <c r="L386" s="262"/>
      <c r="M386" s="263" t="s">
        <v>21</v>
      </c>
      <c r="N386" s="264" t="s">
        <v>47</v>
      </c>
      <c r="O386" s="43"/>
      <c r="P386" s="211">
        <f>O386*H386</f>
        <v>0</v>
      </c>
      <c r="Q386" s="211">
        <v>6.4999999999999997E-4</v>
      </c>
      <c r="R386" s="211">
        <f>Q386*H386</f>
        <v>7.7999999999999996E-3</v>
      </c>
      <c r="S386" s="211">
        <v>0</v>
      </c>
      <c r="T386" s="212">
        <f>S386*H386</f>
        <v>0</v>
      </c>
      <c r="AR386" s="25" t="s">
        <v>235</v>
      </c>
      <c r="AT386" s="25" t="s">
        <v>497</v>
      </c>
      <c r="AU386" s="25" t="s">
        <v>86</v>
      </c>
      <c r="AY386" s="25" t="s">
        <v>201</v>
      </c>
      <c r="BE386" s="213">
        <f>IF(N386="základní",J386,0)</f>
        <v>0</v>
      </c>
      <c r="BF386" s="213">
        <f>IF(N386="snížená",J386,0)</f>
        <v>0</v>
      </c>
      <c r="BG386" s="213">
        <f>IF(N386="zákl. přenesená",J386,0)</f>
        <v>0</v>
      </c>
      <c r="BH386" s="213">
        <f>IF(N386="sníž. přenesená",J386,0)</f>
        <v>0</v>
      </c>
      <c r="BI386" s="213">
        <f>IF(N386="nulová",J386,0)</f>
        <v>0</v>
      </c>
      <c r="BJ386" s="25" t="s">
        <v>84</v>
      </c>
      <c r="BK386" s="213">
        <f>ROUND(I386*H386,2)</f>
        <v>0</v>
      </c>
      <c r="BL386" s="25" t="s">
        <v>219</v>
      </c>
      <c r="BM386" s="25" t="s">
        <v>2625</v>
      </c>
    </row>
    <row r="387" spans="2:65" s="1" customFormat="1" ht="13.5">
      <c r="B387" s="42"/>
      <c r="C387" s="64"/>
      <c r="D387" s="214" t="s">
        <v>210</v>
      </c>
      <c r="E387" s="64"/>
      <c r="F387" s="215" t="s">
        <v>2624</v>
      </c>
      <c r="G387" s="64"/>
      <c r="H387" s="64"/>
      <c r="I387" s="173"/>
      <c r="J387" s="64"/>
      <c r="K387" s="64"/>
      <c r="L387" s="62"/>
      <c r="M387" s="216"/>
      <c r="N387" s="43"/>
      <c r="O387" s="43"/>
      <c r="P387" s="43"/>
      <c r="Q387" s="43"/>
      <c r="R387" s="43"/>
      <c r="S387" s="43"/>
      <c r="T387" s="79"/>
      <c r="AT387" s="25" t="s">
        <v>210</v>
      </c>
      <c r="AU387" s="25" t="s">
        <v>86</v>
      </c>
    </row>
    <row r="388" spans="2:65" s="12" customFormat="1" ht="13.5">
      <c r="B388" s="220"/>
      <c r="C388" s="221"/>
      <c r="D388" s="214" t="s">
        <v>284</v>
      </c>
      <c r="E388" s="222" t="s">
        <v>21</v>
      </c>
      <c r="F388" s="223" t="s">
        <v>2626</v>
      </c>
      <c r="G388" s="221"/>
      <c r="H388" s="224">
        <v>12</v>
      </c>
      <c r="I388" s="225"/>
      <c r="J388" s="221"/>
      <c r="K388" s="221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284</v>
      </c>
      <c r="AU388" s="230" t="s">
        <v>86</v>
      </c>
      <c r="AV388" s="12" t="s">
        <v>86</v>
      </c>
      <c r="AW388" s="12" t="s">
        <v>39</v>
      </c>
      <c r="AX388" s="12" t="s">
        <v>84</v>
      </c>
      <c r="AY388" s="230" t="s">
        <v>201</v>
      </c>
    </row>
    <row r="389" spans="2:65" s="1" customFormat="1" ht="16.5" customHeight="1">
      <c r="B389" s="42"/>
      <c r="C389" s="202" t="s">
        <v>864</v>
      </c>
      <c r="D389" s="202" t="s">
        <v>204</v>
      </c>
      <c r="E389" s="203" t="s">
        <v>2627</v>
      </c>
      <c r="F389" s="204" t="s">
        <v>2628</v>
      </c>
      <c r="G389" s="205" t="s">
        <v>229</v>
      </c>
      <c r="H389" s="206">
        <v>3</v>
      </c>
      <c r="I389" s="207"/>
      <c r="J389" s="208">
        <f>ROUND(I389*H389,2)</f>
        <v>0</v>
      </c>
      <c r="K389" s="204" t="s">
        <v>214</v>
      </c>
      <c r="L389" s="62"/>
      <c r="M389" s="209" t="s">
        <v>21</v>
      </c>
      <c r="N389" s="210" t="s">
        <v>47</v>
      </c>
      <c r="O389" s="43"/>
      <c r="P389" s="211">
        <f>O389*H389</f>
        <v>0</v>
      </c>
      <c r="Q389" s="211">
        <v>0.32906000000000002</v>
      </c>
      <c r="R389" s="211">
        <f>Q389*H389</f>
        <v>0.98718000000000006</v>
      </c>
      <c r="S389" s="211">
        <v>0</v>
      </c>
      <c r="T389" s="212">
        <f>S389*H389</f>
        <v>0</v>
      </c>
      <c r="AR389" s="25" t="s">
        <v>219</v>
      </c>
      <c r="AT389" s="25" t="s">
        <v>204</v>
      </c>
      <c r="AU389" s="25" t="s">
        <v>86</v>
      </c>
      <c r="AY389" s="25" t="s">
        <v>201</v>
      </c>
      <c r="BE389" s="213">
        <f>IF(N389="základní",J389,0)</f>
        <v>0</v>
      </c>
      <c r="BF389" s="213">
        <f>IF(N389="snížená",J389,0)</f>
        <v>0</v>
      </c>
      <c r="BG389" s="213">
        <f>IF(N389="zákl. přenesená",J389,0)</f>
        <v>0</v>
      </c>
      <c r="BH389" s="213">
        <f>IF(N389="sníž. přenesená",J389,0)</f>
        <v>0</v>
      </c>
      <c r="BI389" s="213">
        <f>IF(N389="nulová",J389,0)</f>
        <v>0</v>
      </c>
      <c r="BJ389" s="25" t="s">
        <v>84</v>
      </c>
      <c r="BK389" s="213">
        <f>ROUND(I389*H389,2)</f>
        <v>0</v>
      </c>
      <c r="BL389" s="25" t="s">
        <v>219</v>
      </c>
      <c r="BM389" s="25" t="s">
        <v>2629</v>
      </c>
    </row>
    <row r="390" spans="2:65" s="1" customFormat="1" ht="13.5">
      <c r="B390" s="42"/>
      <c r="C390" s="64"/>
      <c r="D390" s="214" t="s">
        <v>210</v>
      </c>
      <c r="E390" s="64"/>
      <c r="F390" s="215" t="s">
        <v>2628</v>
      </c>
      <c r="G390" s="64"/>
      <c r="H390" s="64"/>
      <c r="I390" s="173"/>
      <c r="J390" s="64"/>
      <c r="K390" s="64"/>
      <c r="L390" s="62"/>
      <c r="M390" s="216"/>
      <c r="N390" s="43"/>
      <c r="O390" s="43"/>
      <c r="P390" s="43"/>
      <c r="Q390" s="43"/>
      <c r="R390" s="43"/>
      <c r="S390" s="43"/>
      <c r="T390" s="79"/>
      <c r="AT390" s="25" t="s">
        <v>210</v>
      </c>
      <c r="AU390" s="25" t="s">
        <v>86</v>
      </c>
    </row>
    <row r="391" spans="2:65" s="12" customFormat="1" ht="13.5">
      <c r="B391" s="220"/>
      <c r="C391" s="221"/>
      <c r="D391" s="214" t="s">
        <v>284</v>
      </c>
      <c r="E391" s="222" t="s">
        <v>21</v>
      </c>
      <c r="F391" s="223" t="s">
        <v>2630</v>
      </c>
      <c r="G391" s="221"/>
      <c r="H391" s="224">
        <v>2</v>
      </c>
      <c r="I391" s="225"/>
      <c r="J391" s="221"/>
      <c r="K391" s="221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284</v>
      </c>
      <c r="AU391" s="230" t="s">
        <v>86</v>
      </c>
      <c r="AV391" s="12" t="s">
        <v>86</v>
      </c>
      <c r="AW391" s="12" t="s">
        <v>39</v>
      </c>
      <c r="AX391" s="12" t="s">
        <v>76</v>
      </c>
      <c r="AY391" s="230" t="s">
        <v>201</v>
      </c>
    </row>
    <row r="392" spans="2:65" s="12" customFormat="1" ht="13.5">
      <c r="B392" s="220"/>
      <c r="C392" s="221"/>
      <c r="D392" s="214" t="s">
        <v>284</v>
      </c>
      <c r="E392" s="222" t="s">
        <v>21</v>
      </c>
      <c r="F392" s="223" t="s">
        <v>2615</v>
      </c>
      <c r="G392" s="221"/>
      <c r="H392" s="224">
        <v>1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284</v>
      </c>
      <c r="AU392" s="230" t="s">
        <v>86</v>
      </c>
      <c r="AV392" s="12" t="s">
        <v>86</v>
      </c>
      <c r="AW392" s="12" t="s">
        <v>39</v>
      </c>
      <c r="AX392" s="12" t="s">
        <v>76</v>
      </c>
      <c r="AY392" s="230" t="s">
        <v>201</v>
      </c>
    </row>
    <row r="393" spans="2:65" s="13" customFormat="1" ht="13.5">
      <c r="B393" s="231"/>
      <c r="C393" s="232"/>
      <c r="D393" s="214" t="s">
        <v>284</v>
      </c>
      <c r="E393" s="233" t="s">
        <v>21</v>
      </c>
      <c r="F393" s="234" t="s">
        <v>293</v>
      </c>
      <c r="G393" s="232"/>
      <c r="H393" s="235">
        <v>3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284</v>
      </c>
      <c r="AU393" s="241" t="s">
        <v>86</v>
      </c>
      <c r="AV393" s="13" t="s">
        <v>219</v>
      </c>
      <c r="AW393" s="13" t="s">
        <v>39</v>
      </c>
      <c r="AX393" s="13" t="s">
        <v>84</v>
      </c>
      <c r="AY393" s="241" t="s">
        <v>201</v>
      </c>
    </row>
    <row r="394" spans="2:65" s="1" customFormat="1" ht="16.5" customHeight="1">
      <c r="B394" s="42"/>
      <c r="C394" s="255" t="s">
        <v>869</v>
      </c>
      <c r="D394" s="255" t="s">
        <v>497</v>
      </c>
      <c r="E394" s="256" t="s">
        <v>2631</v>
      </c>
      <c r="F394" s="257" t="s">
        <v>2632</v>
      </c>
      <c r="G394" s="258" t="s">
        <v>2491</v>
      </c>
      <c r="H394" s="259">
        <v>3</v>
      </c>
      <c r="I394" s="260"/>
      <c r="J394" s="261">
        <f>ROUND(I394*H394,2)</f>
        <v>0</v>
      </c>
      <c r="K394" s="257" t="s">
        <v>21</v>
      </c>
      <c r="L394" s="262"/>
      <c r="M394" s="263" t="s">
        <v>21</v>
      </c>
      <c r="N394" s="264" t="s">
        <v>47</v>
      </c>
      <c r="O394" s="43"/>
      <c r="P394" s="211">
        <f>O394*H394</f>
        <v>0</v>
      </c>
      <c r="Q394" s="211">
        <v>2.0000000000000002E-5</v>
      </c>
      <c r="R394" s="211">
        <f>Q394*H394</f>
        <v>6.0000000000000008E-5</v>
      </c>
      <c r="S394" s="211">
        <v>0</v>
      </c>
      <c r="T394" s="212">
        <f>S394*H394</f>
        <v>0</v>
      </c>
      <c r="AR394" s="25" t="s">
        <v>235</v>
      </c>
      <c r="AT394" s="25" t="s">
        <v>497</v>
      </c>
      <c r="AU394" s="25" t="s">
        <v>86</v>
      </c>
      <c r="AY394" s="25" t="s">
        <v>201</v>
      </c>
      <c r="BE394" s="213">
        <f>IF(N394="základní",J394,0)</f>
        <v>0</v>
      </c>
      <c r="BF394" s="213">
        <f>IF(N394="snížená",J394,0)</f>
        <v>0</v>
      </c>
      <c r="BG394" s="213">
        <f>IF(N394="zákl. přenesená",J394,0)</f>
        <v>0</v>
      </c>
      <c r="BH394" s="213">
        <f>IF(N394="sníž. přenesená",J394,0)</f>
        <v>0</v>
      </c>
      <c r="BI394" s="213">
        <f>IF(N394="nulová",J394,0)</f>
        <v>0</v>
      </c>
      <c r="BJ394" s="25" t="s">
        <v>84</v>
      </c>
      <c r="BK394" s="213">
        <f>ROUND(I394*H394,2)</f>
        <v>0</v>
      </c>
      <c r="BL394" s="25" t="s">
        <v>219</v>
      </c>
      <c r="BM394" s="25" t="s">
        <v>2633</v>
      </c>
    </row>
    <row r="395" spans="2:65" s="1" customFormat="1" ht="13.5">
      <c r="B395" s="42"/>
      <c r="C395" s="64"/>
      <c r="D395" s="214" t="s">
        <v>210</v>
      </c>
      <c r="E395" s="64"/>
      <c r="F395" s="215" t="s">
        <v>2632</v>
      </c>
      <c r="G395" s="64"/>
      <c r="H395" s="64"/>
      <c r="I395" s="173"/>
      <c r="J395" s="64"/>
      <c r="K395" s="64"/>
      <c r="L395" s="62"/>
      <c r="M395" s="216"/>
      <c r="N395" s="43"/>
      <c r="O395" s="43"/>
      <c r="P395" s="43"/>
      <c r="Q395" s="43"/>
      <c r="R395" s="43"/>
      <c r="S395" s="43"/>
      <c r="T395" s="79"/>
      <c r="AT395" s="25" t="s">
        <v>210</v>
      </c>
      <c r="AU395" s="25" t="s">
        <v>86</v>
      </c>
    </row>
    <row r="396" spans="2:65" s="1" customFormat="1" ht="16.5" customHeight="1">
      <c r="B396" s="42"/>
      <c r="C396" s="255" t="s">
        <v>874</v>
      </c>
      <c r="D396" s="255" t="s">
        <v>497</v>
      </c>
      <c r="E396" s="256" t="s">
        <v>2634</v>
      </c>
      <c r="F396" s="257" t="s">
        <v>2635</v>
      </c>
      <c r="G396" s="258" t="s">
        <v>2491</v>
      </c>
      <c r="H396" s="259">
        <v>3</v>
      </c>
      <c r="I396" s="260"/>
      <c r="J396" s="261">
        <f>ROUND(I396*H396,2)</f>
        <v>0</v>
      </c>
      <c r="K396" s="257" t="s">
        <v>21</v>
      </c>
      <c r="L396" s="262"/>
      <c r="M396" s="263" t="s">
        <v>21</v>
      </c>
      <c r="N396" s="264" t="s">
        <v>47</v>
      </c>
      <c r="O396" s="43"/>
      <c r="P396" s="211">
        <f>O396*H396</f>
        <v>0</v>
      </c>
      <c r="Q396" s="211">
        <v>0</v>
      </c>
      <c r="R396" s="211">
        <f>Q396*H396</f>
        <v>0</v>
      </c>
      <c r="S396" s="211">
        <v>0</v>
      </c>
      <c r="T396" s="212">
        <f>S396*H396</f>
        <v>0</v>
      </c>
      <c r="AR396" s="25" t="s">
        <v>235</v>
      </c>
      <c r="AT396" s="25" t="s">
        <v>497</v>
      </c>
      <c r="AU396" s="25" t="s">
        <v>86</v>
      </c>
      <c r="AY396" s="25" t="s">
        <v>201</v>
      </c>
      <c r="BE396" s="213">
        <f>IF(N396="základní",J396,0)</f>
        <v>0</v>
      </c>
      <c r="BF396" s="213">
        <f>IF(N396="snížená",J396,0)</f>
        <v>0</v>
      </c>
      <c r="BG396" s="213">
        <f>IF(N396="zákl. přenesená",J396,0)</f>
        <v>0</v>
      </c>
      <c r="BH396" s="213">
        <f>IF(N396="sníž. přenesená",J396,0)</f>
        <v>0</v>
      </c>
      <c r="BI396" s="213">
        <f>IF(N396="nulová",J396,0)</f>
        <v>0</v>
      </c>
      <c r="BJ396" s="25" t="s">
        <v>84</v>
      </c>
      <c r="BK396" s="213">
        <f>ROUND(I396*H396,2)</f>
        <v>0</v>
      </c>
      <c r="BL396" s="25" t="s">
        <v>219</v>
      </c>
      <c r="BM396" s="25" t="s">
        <v>2636</v>
      </c>
    </row>
    <row r="397" spans="2:65" s="1" customFormat="1" ht="13.5">
      <c r="B397" s="42"/>
      <c r="C397" s="64"/>
      <c r="D397" s="214" t="s">
        <v>210</v>
      </c>
      <c r="E397" s="64"/>
      <c r="F397" s="215" t="s">
        <v>2635</v>
      </c>
      <c r="G397" s="64"/>
      <c r="H397" s="64"/>
      <c r="I397" s="173"/>
      <c r="J397" s="64"/>
      <c r="K397" s="64"/>
      <c r="L397" s="62"/>
      <c r="M397" s="216"/>
      <c r="N397" s="43"/>
      <c r="O397" s="43"/>
      <c r="P397" s="43"/>
      <c r="Q397" s="43"/>
      <c r="R397" s="43"/>
      <c r="S397" s="43"/>
      <c r="T397" s="79"/>
      <c r="AT397" s="25" t="s">
        <v>210</v>
      </c>
      <c r="AU397" s="25" t="s">
        <v>86</v>
      </c>
    </row>
    <row r="398" spans="2:65" s="1" customFormat="1" ht="16.5" customHeight="1">
      <c r="B398" s="42"/>
      <c r="C398" s="202" t="s">
        <v>880</v>
      </c>
      <c r="D398" s="202" t="s">
        <v>204</v>
      </c>
      <c r="E398" s="203" t="s">
        <v>2637</v>
      </c>
      <c r="F398" s="204" t="s">
        <v>2638</v>
      </c>
      <c r="G398" s="205" t="s">
        <v>229</v>
      </c>
      <c r="H398" s="206">
        <v>5</v>
      </c>
      <c r="I398" s="207"/>
      <c r="J398" s="208">
        <f>ROUND(I398*H398,2)</f>
        <v>0</v>
      </c>
      <c r="K398" s="204" t="s">
        <v>214</v>
      </c>
      <c r="L398" s="62"/>
      <c r="M398" s="209" t="s">
        <v>21</v>
      </c>
      <c r="N398" s="210" t="s">
        <v>47</v>
      </c>
      <c r="O398" s="43"/>
      <c r="P398" s="211">
        <f>O398*H398</f>
        <v>0</v>
      </c>
      <c r="Q398" s="211">
        <v>3.1E-4</v>
      </c>
      <c r="R398" s="211">
        <f>Q398*H398</f>
        <v>1.5499999999999999E-3</v>
      </c>
      <c r="S398" s="211">
        <v>0</v>
      </c>
      <c r="T398" s="212">
        <f>S398*H398</f>
        <v>0</v>
      </c>
      <c r="AR398" s="25" t="s">
        <v>219</v>
      </c>
      <c r="AT398" s="25" t="s">
        <v>204</v>
      </c>
      <c r="AU398" s="25" t="s">
        <v>86</v>
      </c>
      <c r="AY398" s="25" t="s">
        <v>201</v>
      </c>
      <c r="BE398" s="213">
        <f>IF(N398="základní",J398,0)</f>
        <v>0</v>
      </c>
      <c r="BF398" s="213">
        <f>IF(N398="snížená",J398,0)</f>
        <v>0</v>
      </c>
      <c r="BG398" s="213">
        <f>IF(N398="zákl. přenesená",J398,0)</f>
        <v>0</v>
      </c>
      <c r="BH398" s="213">
        <f>IF(N398="sníž. přenesená",J398,0)</f>
        <v>0</v>
      </c>
      <c r="BI398" s="213">
        <f>IF(N398="nulová",J398,0)</f>
        <v>0</v>
      </c>
      <c r="BJ398" s="25" t="s">
        <v>84</v>
      </c>
      <c r="BK398" s="213">
        <f>ROUND(I398*H398,2)</f>
        <v>0</v>
      </c>
      <c r="BL398" s="25" t="s">
        <v>219</v>
      </c>
      <c r="BM398" s="25" t="s">
        <v>2639</v>
      </c>
    </row>
    <row r="399" spans="2:65" s="1" customFormat="1" ht="13.5">
      <c r="B399" s="42"/>
      <c r="C399" s="64"/>
      <c r="D399" s="214" t="s">
        <v>210</v>
      </c>
      <c r="E399" s="64"/>
      <c r="F399" s="215" t="s">
        <v>2640</v>
      </c>
      <c r="G399" s="64"/>
      <c r="H399" s="64"/>
      <c r="I399" s="173"/>
      <c r="J399" s="64"/>
      <c r="K399" s="64"/>
      <c r="L399" s="62"/>
      <c r="M399" s="216"/>
      <c r="N399" s="43"/>
      <c r="O399" s="43"/>
      <c r="P399" s="43"/>
      <c r="Q399" s="43"/>
      <c r="R399" s="43"/>
      <c r="S399" s="43"/>
      <c r="T399" s="79"/>
      <c r="AT399" s="25" t="s">
        <v>210</v>
      </c>
      <c r="AU399" s="25" t="s">
        <v>86</v>
      </c>
    </row>
    <row r="400" spans="2:65" s="12" customFormat="1" ht="13.5">
      <c r="B400" s="220"/>
      <c r="C400" s="221"/>
      <c r="D400" s="214" t="s">
        <v>284</v>
      </c>
      <c r="E400" s="222" t="s">
        <v>21</v>
      </c>
      <c r="F400" s="223" t="s">
        <v>732</v>
      </c>
      <c r="G400" s="221"/>
      <c r="H400" s="224">
        <v>5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284</v>
      </c>
      <c r="AU400" s="230" t="s">
        <v>86</v>
      </c>
      <c r="AV400" s="12" t="s">
        <v>86</v>
      </c>
      <c r="AW400" s="12" t="s">
        <v>39</v>
      </c>
      <c r="AX400" s="12" t="s">
        <v>84</v>
      </c>
      <c r="AY400" s="230" t="s">
        <v>201</v>
      </c>
    </row>
    <row r="401" spans="2:65" s="1" customFormat="1" ht="16.5" customHeight="1">
      <c r="B401" s="42"/>
      <c r="C401" s="202" t="s">
        <v>886</v>
      </c>
      <c r="D401" s="202" t="s">
        <v>204</v>
      </c>
      <c r="E401" s="203" t="s">
        <v>2641</v>
      </c>
      <c r="F401" s="204" t="s">
        <v>2642</v>
      </c>
      <c r="G401" s="205" t="s">
        <v>311</v>
      </c>
      <c r="H401" s="206">
        <v>2.7</v>
      </c>
      <c r="I401" s="207"/>
      <c r="J401" s="208">
        <f>ROUND(I401*H401,2)</f>
        <v>0</v>
      </c>
      <c r="K401" s="204" t="s">
        <v>214</v>
      </c>
      <c r="L401" s="62"/>
      <c r="M401" s="209" t="s">
        <v>21</v>
      </c>
      <c r="N401" s="210" t="s">
        <v>47</v>
      </c>
      <c r="O401" s="43"/>
      <c r="P401" s="211">
        <f>O401*H401</f>
        <v>0</v>
      </c>
      <c r="Q401" s="211">
        <v>1.9000000000000001E-4</v>
      </c>
      <c r="R401" s="211">
        <f>Q401*H401</f>
        <v>5.1300000000000011E-4</v>
      </c>
      <c r="S401" s="211">
        <v>0</v>
      </c>
      <c r="T401" s="212">
        <f>S401*H401</f>
        <v>0</v>
      </c>
      <c r="AR401" s="25" t="s">
        <v>219</v>
      </c>
      <c r="AT401" s="25" t="s">
        <v>204</v>
      </c>
      <c r="AU401" s="25" t="s">
        <v>86</v>
      </c>
      <c r="AY401" s="25" t="s">
        <v>201</v>
      </c>
      <c r="BE401" s="213">
        <f>IF(N401="základní",J401,0)</f>
        <v>0</v>
      </c>
      <c r="BF401" s="213">
        <f>IF(N401="snížená",J401,0)</f>
        <v>0</v>
      </c>
      <c r="BG401" s="213">
        <f>IF(N401="zákl. přenesená",J401,0)</f>
        <v>0</v>
      </c>
      <c r="BH401" s="213">
        <f>IF(N401="sníž. přenesená",J401,0)</f>
        <v>0</v>
      </c>
      <c r="BI401" s="213">
        <f>IF(N401="nulová",J401,0)</f>
        <v>0</v>
      </c>
      <c r="BJ401" s="25" t="s">
        <v>84</v>
      </c>
      <c r="BK401" s="213">
        <f>ROUND(I401*H401,2)</f>
        <v>0</v>
      </c>
      <c r="BL401" s="25" t="s">
        <v>219</v>
      </c>
      <c r="BM401" s="25" t="s">
        <v>2643</v>
      </c>
    </row>
    <row r="402" spans="2:65" s="1" customFormat="1" ht="13.5">
      <c r="B402" s="42"/>
      <c r="C402" s="64"/>
      <c r="D402" s="214" t="s">
        <v>210</v>
      </c>
      <c r="E402" s="64"/>
      <c r="F402" s="215" t="s">
        <v>2644</v>
      </c>
      <c r="G402" s="64"/>
      <c r="H402" s="64"/>
      <c r="I402" s="173"/>
      <c r="J402" s="64"/>
      <c r="K402" s="64"/>
      <c r="L402" s="62"/>
      <c r="M402" s="216"/>
      <c r="N402" s="43"/>
      <c r="O402" s="43"/>
      <c r="P402" s="43"/>
      <c r="Q402" s="43"/>
      <c r="R402" s="43"/>
      <c r="S402" s="43"/>
      <c r="T402" s="79"/>
      <c r="AT402" s="25" t="s">
        <v>210</v>
      </c>
      <c r="AU402" s="25" t="s">
        <v>86</v>
      </c>
    </row>
    <row r="403" spans="2:65" s="12" customFormat="1" ht="13.5">
      <c r="B403" s="220"/>
      <c r="C403" s="221"/>
      <c r="D403" s="214" t="s">
        <v>284</v>
      </c>
      <c r="E403" s="222" t="s">
        <v>21</v>
      </c>
      <c r="F403" s="223" t="s">
        <v>2592</v>
      </c>
      <c r="G403" s="221"/>
      <c r="H403" s="224">
        <v>2.7</v>
      </c>
      <c r="I403" s="225"/>
      <c r="J403" s="221"/>
      <c r="K403" s="221"/>
      <c r="L403" s="226"/>
      <c r="M403" s="227"/>
      <c r="N403" s="228"/>
      <c r="O403" s="228"/>
      <c r="P403" s="228"/>
      <c r="Q403" s="228"/>
      <c r="R403" s="228"/>
      <c r="S403" s="228"/>
      <c r="T403" s="229"/>
      <c r="AT403" s="230" t="s">
        <v>284</v>
      </c>
      <c r="AU403" s="230" t="s">
        <v>86</v>
      </c>
      <c r="AV403" s="12" t="s">
        <v>86</v>
      </c>
      <c r="AW403" s="12" t="s">
        <v>39</v>
      </c>
      <c r="AX403" s="12" t="s">
        <v>84</v>
      </c>
      <c r="AY403" s="230" t="s">
        <v>201</v>
      </c>
    </row>
    <row r="404" spans="2:65" s="1" customFormat="1" ht="16.5" customHeight="1">
      <c r="B404" s="42"/>
      <c r="C404" s="202" t="s">
        <v>893</v>
      </c>
      <c r="D404" s="202" t="s">
        <v>204</v>
      </c>
      <c r="E404" s="203" t="s">
        <v>2645</v>
      </c>
      <c r="F404" s="204" t="s">
        <v>2646</v>
      </c>
      <c r="G404" s="205" t="s">
        <v>311</v>
      </c>
      <c r="H404" s="206">
        <v>27.2</v>
      </c>
      <c r="I404" s="207"/>
      <c r="J404" s="208">
        <f>ROUND(I404*H404,2)</f>
        <v>0</v>
      </c>
      <c r="K404" s="204" t="s">
        <v>214</v>
      </c>
      <c r="L404" s="62"/>
      <c r="M404" s="209" t="s">
        <v>21</v>
      </c>
      <c r="N404" s="210" t="s">
        <v>47</v>
      </c>
      <c r="O404" s="43"/>
      <c r="P404" s="211">
        <f>O404*H404</f>
        <v>0</v>
      </c>
      <c r="Q404" s="211">
        <v>2.0000000000000001E-4</v>
      </c>
      <c r="R404" s="211">
        <f>Q404*H404</f>
        <v>5.4400000000000004E-3</v>
      </c>
      <c r="S404" s="211">
        <v>0</v>
      </c>
      <c r="T404" s="212">
        <f>S404*H404</f>
        <v>0</v>
      </c>
      <c r="AR404" s="25" t="s">
        <v>219</v>
      </c>
      <c r="AT404" s="25" t="s">
        <v>204</v>
      </c>
      <c r="AU404" s="25" t="s">
        <v>86</v>
      </c>
      <c r="AY404" s="25" t="s">
        <v>201</v>
      </c>
      <c r="BE404" s="213">
        <f>IF(N404="základní",J404,0)</f>
        <v>0</v>
      </c>
      <c r="BF404" s="213">
        <f>IF(N404="snížená",J404,0)</f>
        <v>0</v>
      </c>
      <c r="BG404" s="213">
        <f>IF(N404="zákl. přenesená",J404,0)</f>
        <v>0</v>
      </c>
      <c r="BH404" s="213">
        <f>IF(N404="sníž. přenesená",J404,0)</f>
        <v>0</v>
      </c>
      <c r="BI404" s="213">
        <f>IF(N404="nulová",J404,0)</f>
        <v>0</v>
      </c>
      <c r="BJ404" s="25" t="s">
        <v>84</v>
      </c>
      <c r="BK404" s="213">
        <f>ROUND(I404*H404,2)</f>
        <v>0</v>
      </c>
      <c r="BL404" s="25" t="s">
        <v>219</v>
      </c>
      <c r="BM404" s="25" t="s">
        <v>2647</v>
      </c>
    </row>
    <row r="405" spans="2:65" s="1" customFormat="1" ht="13.5">
      <c r="B405" s="42"/>
      <c r="C405" s="64"/>
      <c r="D405" s="214" t="s">
        <v>210</v>
      </c>
      <c r="E405" s="64"/>
      <c r="F405" s="215" t="s">
        <v>2648</v>
      </c>
      <c r="G405" s="64"/>
      <c r="H405" s="64"/>
      <c r="I405" s="173"/>
      <c r="J405" s="64"/>
      <c r="K405" s="64"/>
      <c r="L405" s="62"/>
      <c r="M405" s="216"/>
      <c r="N405" s="43"/>
      <c r="O405" s="43"/>
      <c r="P405" s="43"/>
      <c r="Q405" s="43"/>
      <c r="R405" s="43"/>
      <c r="S405" s="43"/>
      <c r="T405" s="79"/>
      <c r="AT405" s="25" t="s">
        <v>210</v>
      </c>
      <c r="AU405" s="25" t="s">
        <v>86</v>
      </c>
    </row>
    <row r="406" spans="2:65" s="12" customFormat="1" ht="13.5">
      <c r="B406" s="220"/>
      <c r="C406" s="221"/>
      <c r="D406" s="214" t="s">
        <v>284</v>
      </c>
      <c r="E406" s="222" t="s">
        <v>21</v>
      </c>
      <c r="F406" s="223" t="s">
        <v>2600</v>
      </c>
      <c r="G406" s="221"/>
      <c r="H406" s="224">
        <v>27.2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284</v>
      </c>
      <c r="AU406" s="230" t="s">
        <v>86</v>
      </c>
      <c r="AV406" s="12" t="s">
        <v>86</v>
      </c>
      <c r="AW406" s="12" t="s">
        <v>39</v>
      </c>
      <c r="AX406" s="12" t="s">
        <v>84</v>
      </c>
      <c r="AY406" s="230" t="s">
        <v>201</v>
      </c>
    </row>
    <row r="407" spans="2:65" s="1" customFormat="1" ht="16.5" customHeight="1">
      <c r="B407" s="42"/>
      <c r="C407" s="202" t="s">
        <v>898</v>
      </c>
      <c r="D407" s="202" t="s">
        <v>204</v>
      </c>
      <c r="E407" s="203" t="s">
        <v>2649</v>
      </c>
      <c r="F407" s="204" t="s">
        <v>2650</v>
      </c>
      <c r="G407" s="205" t="s">
        <v>311</v>
      </c>
      <c r="H407" s="206">
        <v>29.9</v>
      </c>
      <c r="I407" s="207"/>
      <c r="J407" s="208">
        <f>ROUND(I407*H407,2)</f>
        <v>0</v>
      </c>
      <c r="K407" s="204" t="s">
        <v>214</v>
      </c>
      <c r="L407" s="62"/>
      <c r="M407" s="209" t="s">
        <v>21</v>
      </c>
      <c r="N407" s="210" t="s">
        <v>47</v>
      </c>
      <c r="O407" s="43"/>
      <c r="P407" s="211">
        <f>O407*H407</f>
        <v>0</v>
      </c>
      <c r="Q407" s="211">
        <v>6.9999999999999994E-5</v>
      </c>
      <c r="R407" s="211">
        <f>Q407*H407</f>
        <v>2.0929999999999998E-3</v>
      </c>
      <c r="S407" s="211">
        <v>0</v>
      </c>
      <c r="T407" s="212">
        <f>S407*H407</f>
        <v>0</v>
      </c>
      <c r="AR407" s="25" t="s">
        <v>219</v>
      </c>
      <c r="AT407" s="25" t="s">
        <v>204</v>
      </c>
      <c r="AU407" s="25" t="s">
        <v>86</v>
      </c>
      <c r="AY407" s="25" t="s">
        <v>201</v>
      </c>
      <c r="BE407" s="213">
        <f>IF(N407="základní",J407,0)</f>
        <v>0</v>
      </c>
      <c r="BF407" s="213">
        <f>IF(N407="snížená",J407,0)</f>
        <v>0</v>
      </c>
      <c r="BG407" s="213">
        <f>IF(N407="zákl. přenesená",J407,0)</f>
        <v>0</v>
      </c>
      <c r="BH407" s="213">
        <f>IF(N407="sníž. přenesená",J407,0)</f>
        <v>0</v>
      </c>
      <c r="BI407" s="213">
        <f>IF(N407="nulová",J407,0)</f>
        <v>0</v>
      </c>
      <c r="BJ407" s="25" t="s">
        <v>84</v>
      </c>
      <c r="BK407" s="213">
        <f>ROUND(I407*H407,2)</f>
        <v>0</v>
      </c>
      <c r="BL407" s="25" t="s">
        <v>219</v>
      </c>
      <c r="BM407" s="25" t="s">
        <v>2651</v>
      </c>
    </row>
    <row r="408" spans="2:65" s="1" customFormat="1" ht="13.5">
      <c r="B408" s="42"/>
      <c r="C408" s="64"/>
      <c r="D408" s="214" t="s">
        <v>210</v>
      </c>
      <c r="E408" s="64"/>
      <c r="F408" s="215" t="s">
        <v>2652</v>
      </c>
      <c r="G408" s="64"/>
      <c r="H408" s="64"/>
      <c r="I408" s="173"/>
      <c r="J408" s="64"/>
      <c r="K408" s="64"/>
      <c r="L408" s="62"/>
      <c r="M408" s="216"/>
      <c r="N408" s="43"/>
      <c r="O408" s="43"/>
      <c r="P408" s="43"/>
      <c r="Q408" s="43"/>
      <c r="R408" s="43"/>
      <c r="S408" s="43"/>
      <c r="T408" s="79"/>
      <c r="AT408" s="25" t="s">
        <v>210</v>
      </c>
      <c r="AU408" s="25" t="s">
        <v>86</v>
      </c>
    </row>
    <row r="409" spans="2:65" s="12" customFormat="1" ht="13.5">
      <c r="B409" s="220"/>
      <c r="C409" s="221"/>
      <c r="D409" s="214" t="s">
        <v>284</v>
      </c>
      <c r="E409" s="222" t="s">
        <v>21</v>
      </c>
      <c r="F409" s="223" t="s">
        <v>2592</v>
      </c>
      <c r="G409" s="221"/>
      <c r="H409" s="224">
        <v>2.7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284</v>
      </c>
      <c r="AU409" s="230" t="s">
        <v>86</v>
      </c>
      <c r="AV409" s="12" t="s">
        <v>86</v>
      </c>
      <c r="AW409" s="12" t="s">
        <v>39</v>
      </c>
      <c r="AX409" s="12" t="s">
        <v>76</v>
      </c>
      <c r="AY409" s="230" t="s">
        <v>201</v>
      </c>
    </row>
    <row r="410" spans="2:65" s="12" customFormat="1" ht="13.5">
      <c r="B410" s="220"/>
      <c r="C410" s="221"/>
      <c r="D410" s="214" t="s">
        <v>284</v>
      </c>
      <c r="E410" s="222" t="s">
        <v>21</v>
      </c>
      <c r="F410" s="223" t="s">
        <v>2600</v>
      </c>
      <c r="G410" s="221"/>
      <c r="H410" s="224">
        <v>27.2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284</v>
      </c>
      <c r="AU410" s="230" t="s">
        <v>86</v>
      </c>
      <c r="AV410" s="12" t="s">
        <v>86</v>
      </c>
      <c r="AW410" s="12" t="s">
        <v>39</v>
      </c>
      <c r="AX410" s="12" t="s">
        <v>76</v>
      </c>
      <c r="AY410" s="230" t="s">
        <v>201</v>
      </c>
    </row>
    <row r="411" spans="2:65" s="13" customFormat="1" ht="13.5">
      <c r="B411" s="231"/>
      <c r="C411" s="232"/>
      <c r="D411" s="214" t="s">
        <v>284</v>
      </c>
      <c r="E411" s="233" t="s">
        <v>21</v>
      </c>
      <c r="F411" s="234" t="s">
        <v>293</v>
      </c>
      <c r="G411" s="232"/>
      <c r="H411" s="235">
        <v>29.9</v>
      </c>
      <c r="I411" s="236"/>
      <c r="J411" s="232"/>
      <c r="K411" s="232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284</v>
      </c>
      <c r="AU411" s="241" t="s">
        <v>86</v>
      </c>
      <c r="AV411" s="13" t="s">
        <v>219</v>
      </c>
      <c r="AW411" s="13" t="s">
        <v>39</v>
      </c>
      <c r="AX411" s="13" t="s">
        <v>84</v>
      </c>
      <c r="AY411" s="241" t="s">
        <v>201</v>
      </c>
    </row>
    <row r="412" spans="2:65" s="1" customFormat="1" ht="16.5" customHeight="1">
      <c r="B412" s="42"/>
      <c r="C412" s="202" t="s">
        <v>903</v>
      </c>
      <c r="D412" s="202" t="s">
        <v>204</v>
      </c>
      <c r="E412" s="203" t="s">
        <v>2653</v>
      </c>
      <c r="F412" s="204" t="s">
        <v>2654</v>
      </c>
      <c r="G412" s="205" t="s">
        <v>2225</v>
      </c>
      <c r="H412" s="206">
        <v>4</v>
      </c>
      <c r="I412" s="207"/>
      <c r="J412" s="208">
        <f>ROUND(I412*H412,2)</f>
        <v>0</v>
      </c>
      <c r="K412" s="204" t="s">
        <v>21</v>
      </c>
      <c r="L412" s="62"/>
      <c r="M412" s="209" t="s">
        <v>21</v>
      </c>
      <c r="N412" s="210" t="s">
        <v>47</v>
      </c>
      <c r="O412" s="43"/>
      <c r="P412" s="211">
        <f>O412*H412</f>
        <v>0</v>
      </c>
      <c r="Q412" s="211">
        <v>0</v>
      </c>
      <c r="R412" s="211">
        <f>Q412*H412</f>
        <v>0</v>
      </c>
      <c r="S412" s="211">
        <v>0</v>
      </c>
      <c r="T412" s="212">
        <f>S412*H412</f>
        <v>0</v>
      </c>
      <c r="AR412" s="25" t="s">
        <v>219</v>
      </c>
      <c r="AT412" s="25" t="s">
        <v>204</v>
      </c>
      <c r="AU412" s="25" t="s">
        <v>86</v>
      </c>
      <c r="AY412" s="25" t="s">
        <v>201</v>
      </c>
      <c r="BE412" s="213">
        <f>IF(N412="základní",J412,0)</f>
        <v>0</v>
      </c>
      <c r="BF412" s="213">
        <f>IF(N412="snížená",J412,0)</f>
        <v>0</v>
      </c>
      <c r="BG412" s="213">
        <f>IF(N412="zákl. přenesená",J412,0)</f>
        <v>0</v>
      </c>
      <c r="BH412" s="213">
        <f>IF(N412="sníž. přenesená",J412,0)</f>
        <v>0</v>
      </c>
      <c r="BI412" s="213">
        <f>IF(N412="nulová",J412,0)</f>
        <v>0</v>
      </c>
      <c r="BJ412" s="25" t="s">
        <v>84</v>
      </c>
      <c r="BK412" s="213">
        <f>ROUND(I412*H412,2)</f>
        <v>0</v>
      </c>
      <c r="BL412" s="25" t="s">
        <v>219</v>
      </c>
      <c r="BM412" s="25" t="s">
        <v>2655</v>
      </c>
    </row>
    <row r="413" spans="2:65" s="1" customFormat="1" ht="13.5">
      <c r="B413" s="42"/>
      <c r="C413" s="64"/>
      <c r="D413" s="214" t="s">
        <v>210</v>
      </c>
      <c r="E413" s="64"/>
      <c r="F413" s="215" t="s">
        <v>2654</v>
      </c>
      <c r="G413" s="64"/>
      <c r="H413" s="64"/>
      <c r="I413" s="173"/>
      <c r="J413" s="64"/>
      <c r="K413" s="64"/>
      <c r="L413" s="62"/>
      <c r="M413" s="216"/>
      <c r="N413" s="43"/>
      <c r="O413" s="43"/>
      <c r="P413" s="43"/>
      <c r="Q413" s="43"/>
      <c r="R413" s="43"/>
      <c r="S413" s="43"/>
      <c r="T413" s="79"/>
      <c r="AT413" s="25" t="s">
        <v>210</v>
      </c>
      <c r="AU413" s="25" t="s">
        <v>86</v>
      </c>
    </row>
    <row r="414" spans="2:65" s="12" customFormat="1" ht="13.5">
      <c r="B414" s="220"/>
      <c r="C414" s="221"/>
      <c r="D414" s="214" t="s">
        <v>284</v>
      </c>
      <c r="E414" s="222" t="s">
        <v>21</v>
      </c>
      <c r="F414" s="223" t="s">
        <v>2656</v>
      </c>
      <c r="G414" s="221"/>
      <c r="H414" s="224">
        <v>4</v>
      </c>
      <c r="I414" s="225"/>
      <c r="J414" s="221"/>
      <c r="K414" s="221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284</v>
      </c>
      <c r="AU414" s="230" t="s">
        <v>86</v>
      </c>
      <c r="AV414" s="12" t="s">
        <v>86</v>
      </c>
      <c r="AW414" s="12" t="s">
        <v>39</v>
      </c>
      <c r="AX414" s="12" t="s">
        <v>84</v>
      </c>
      <c r="AY414" s="230" t="s">
        <v>201</v>
      </c>
    </row>
    <row r="415" spans="2:65" s="1" customFormat="1" ht="16.5" customHeight="1">
      <c r="B415" s="42"/>
      <c r="C415" s="202" t="s">
        <v>908</v>
      </c>
      <c r="D415" s="202" t="s">
        <v>204</v>
      </c>
      <c r="E415" s="203" t="s">
        <v>2657</v>
      </c>
      <c r="F415" s="204" t="s">
        <v>2658</v>
      </c>
      <c r="G415" s="205" t="s">
        <v>288</v>
      </c>
      <c r="H415" s="206">
        <v>58.875</v>
      </c>
      <c r="I415" s="207"/>
      <c r="J415" s="208">
        <f>ROUND(I415*H415,2)</f>
        <v>0</v>
      </c>
      <c r="K415" s="204" t="s">
        <v>21</v>
      </c>
      <c r="L415" s="62"/>
      <c r="M415" s="209" t="s">
        <v>21</v>
      </c>
      <c r="N415" s="210" t="s">
        <v>47</v>
      </c>
      <c r="O415" s="43"/>
      <c r="P415" s="211">
        <f>O415*H415</f>
        <v>0</v>
      </c>
      <c r="Q415" s="211">
        <v>0</v>
      </c>
      <c r="R415" s="211">
        <f>Q415*H415</f>
        <v>0</v>
      </c>
      <c r="S415" s="211">
        <v>0</v>
      </c>
      <c r="T415" s="212">
        <f>S415*H415</f>
        <v>0</v>
      </c>
      <c r="AR415" s="25" t="s">
        <v>219</v>
      </c>
      <c r="AT415" s="25" t="s">
        <v>204</v>
      </c>
      <c r="AU415" s="25" t="s">
        <v>86</v>
      </c>
      <c r="AY415" s="25" t="s">
        <v>201</v>
      </c>
      <c r="BE415" s="213">
        <f>IF(N415="základní",J415,0)</f>
        <v>0</v>
      </c>
      <c r="BF415" s="213">
        <f>IF(N415="snížená",J415,0)</f>
        <v>0</v>
      </c>
      <c r="BG415" s="213">
        <f>IF(N415="zákl. přenesená",J415,0)</f>
        <v>0</v>
      </c>
      <c r="BH415" s="213">
        <f>IF(N415="sníž. přenesená",J415,0)</f>
        <v>0</v>
      </c>
      <c r="BI415" s="213">
        <f>IF(N415="nulová",J415,0)</f>
        <v>0</v>
      </c>
      <c r="BJ415" s="25" t="s">
        <v>84</v>
      </c>
      <c r="BK415" s="213">
        <f>ROUND(I415*H415,2)</f>
        <v>0</v>
      </c>
      <c r="BL415" s="25" t="s">
        <v>219</v>
      </c>
      <c r="BM415" s="25" t="s">
        <v>2659</v>
      </c>
    </row>
    <row r="416" spans="2:65" s="1" customFormat="1" ht="13.5">
      <c r="B416" s="42"/>
      <c r="C416" s="64"/>
      <c r="D416" s="214" t="s">
        <v>210</v>
      </c>
      <c r="E416" s="64"/>
      <c r="F416" s="215" t="s">
        <v>2658</v>
      </c>
      <c r="G416" s="64"/>
      <c r="H416" s="64"/>
      <c r="I416" s="173"/>
      <c r="J416" s="64"/>
      <c r="K416" s="64"/>
      <c r="L416" s="62"/>
      <c r="M416" s="216"/>
      <c r="N416" s="43"/>
      <c r="O416" s="43"/>
      <c r="P416" s="43"/>
      <c r="Q416" s="43"/>
      <c r="R416" s="43"/>
      <c r="S416" s="43"/>
      <c r="T416" s="79"/>
      <c r="AT416" s="25" t="s">
        <v>210</v>
      </c>
      <c r="AU416" s="25" t="s">
        <v>86</v>
      </c>
    </row>
    <row r="417" spans="2:65" s="12" customFormat="1" ht="13.5">
      <c r="B417" s="220"/>
      <c r="C417" s="221"/>
      <c r="D417" s="214" t="s">
        <v>284</v>
      </c>
      <c r="E417" s="222" t="s">
        <v>21</v>
      </c>
      <c r="F417" s="223" t="s">
        <v>2660</v>
      </c>
      <c r="G417" s="221"/>
      <c r="H417" s="224">
        <v>58.875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284</v>
      </c>
      <c r="AU417" s="230" t="s">
        <v>86</v>
      </c>
      <c r="AV417" s="12" t="s">
        <v>86</v>
      </c>
      <c r="AW417" s="12" t="s">
        <v>39</v>
      </c>
      <c r="AX417" s="12" t="s">
        <v>84</v>
      </c>
      <c r="AY417" s="230" t="s">
        <v>201</v>
      </c>
    </row>
    <row r="418" spans="2:65" s="1" customFormat="1" ht="16.5" customHeight="1">
      <c r="B418" s="42"/>
      <c r="C418" s="202" t="s">
        <v>913</v>
      </c>
      <c r="D418" s="202" t="s">
        <v>204</v>
      </c>
      <c r="E418" s="203" t="s">
        <v>2661</v>
      </c>
      <c r="F418" s="204" t="s">
        <v>2662</v>
      </c>
      <c r="G418" s="205" t="s">
        <v>2225</v>
      </c>
      <c r="H418" s="206">
        <v>1</v>
      </c>
      <c r="I418" s="207"/>
      <c r="J418" s="208">
        <f>ROUND(I418*H418,2)</f>
        <v>0</v>
      </c>
      <c r="K418" s="204" t="s">
        <v>21</v>
      </c>
      <c r="L418" s="62"/>
      <c r="M418" s="209" t="s">
        <v>21</v>
      </c>
      <c r="N418" s="210" t="s">
        <v>47</v>
      </c>
      <c r="O418" s="43"/>
      <c r="P418" s="211">
        <f>O418*H418</f>
        <v>0</v>
      </c>
      <c r="Q418" s="211">
        <v>0</v>
      </c>
      <c r="R418" s="211">
        <f>Q418*H418</f>
        <v>0</v>
      </c>
      <c r="S418" s="211">
        <v>0</v>
      </c>
      <c r="T418" s="212">
        <f>S418*H418</f>
        <v>0</v>
      </c>
      <c r="AR418" s="25" t="s">
        <v>219</v>
      </c>
      <c r="AT418" s="25" t="s">
        <v>204</v>
      </c>
      <c r="AU418" s="25" t="s">
        <v>86</v>
      </c>
      <c r="AY418" s="25" t="s">
        <v>201</v>
      </c>
      <c r="BE418" s="213">
        <f>IF(N418="základní",J418,0)</f>
        <v>0</v>
      </c>
      <c r="BF418" s="213">
        <f>IF(N418="snížená",J418,0)</f>
        <v>0</v>
      </c>
      <c r="BG418" s="213">
        <f>IF(N418="zákl. přenesená",J418,0)</f>
        <v>0</v>
      </c>
      <c r="BH418" s="213">
        <f>IF(N418="sníž. přenesená",J418,0)</f>
        <v>0</v>
      </c>
      <c r="BI418" s="213">
        <f>IF(N418="nulová",J418,0)</f>
        <v>0</v>
      </c>
      <c r="BJ418" s="25" t="s">
        <v>84</v>
      </c>
      <c r="BK418" s="213">
        <f>ROUND(I418*H418,2)</f>
        <v>0</v>
      </c>
      <c r="BL418" s="25" t="s">
        <v>219</v>
      </c>
      <c r="BM418" s="25" t="s">
        <v>2663</v>
      </c>
    </row>
    <row r="419" spans="2:65" s="1" customFormat="1" ht="13.5">
      <c r="B419" s="42"/>
      <c r="C419" s="64"/>
      <c r="D419" s="214" t="s">
        <v>210</v>
      </c>
      <c r="E419" s="64"/>
      <c r="F419" s="215" t="s">
        <v>2662</v>
      </c>
      <c r="G419" s="64"/>
      <c r="H419" s="64"/>
      <c r="I419" s="173"/>
      <c r="J419" s="64"/>
      <c r="K419" s="64"/>
      <c r="L419" s="62"/>
      <c r="M419" s="216"/>
      <c r="N419" s="43"/>
      <c r="O419" s="43"/>
      <c r="P419" s="43"/>
      <c r="Q419" s="43"/>
      <c r="R419" s="43"/>
      <c r="S419" s="43"/>
      <c r="T419" s="79"/>
      <c r="AT419" s="25" t="s">
        <v>210</v>
      </c>
      <c r="AU419" s="25" t="s">
        <v>86</v>
      </c>
    </row>
    <row r="420" spans="2:65" s="12" customFormat="1" ht="13.5">
      <c r="B420" s="220"/>
      <c r="C420" s="221"/>
      <c r="D420" s="214" t="s">
        <v>284</v>
      </c>
      <c r="E420" s="222" t="s">
        <v>21</v>
      </c>
      <c r="F420" s="223" t="s">
        <v>2052</v>
      </c>
      <c r="G420" s="221"/>
      <c r="H420" s="224">
        <v>1</v>
      </c>
      <c r="I420" s="225"/>
      <c r="J420" s="221"/>
      <c r="K420" s="221"/>
      <c r="L420" s="226"/>
      <c r="M420" s="227"/>
      <c r="N420" s="228"/>
      <c r="O420" s="228"/>
      <c r="P420" s="228"/>
      <c r="Q420" s="228"/>
      <c r="R420" s="228"/>
      <c r="S420" s="228"/>
      <c r="T420" s="229"/>
      <c r="AT420" s="230" t="s">
        <v>284</v>
      </c>
      <c r="AU420" s="230" t="s">
        <v>86</v>
      </c>
      <c r="AV420" s="12" t="s">
        <v>86</v>
      </c>
      <c r="AW420" s="12" t="s">
        <v>39</v>
      </c>
      <c r="AX420" s="12" t="s">
        <v>84</v>
      </c>
      <c r="AY420" s="230" t="s">
        <v>201</v>
      </c>
    </row>
    <row r="421" spans="2:65" s="11" customFormat="1" ht="29.85" customHeight="1">
      <c r="B421" s="186"/>
      <c r="C421" s="187"/>
      <c r="D421" s="188" t="s">
        <v>75</v>
      </c>
      <c r="E421" s="200" t="s">
        <v>977</v>
      </c>
      <c r="F421" s="200" t="s">
        <v>978</v>
      </c>
      <c r="G421" s="187"/>
      <c r="H421" s="187"/>
      <c r="I421" s="190"/>
      <c r="J421" s="201">
        <f>BK421</f>
        <v>0</v>
      </c>
      <c r="K421" s="187"/>
      <c r="L421" s="192"/>
      <c r="M421" s="193"/>
      <c r="N421" s="194"/>
      <c r="O421" s="194"/>
      <c r="P421" s="195">
        <f>SUM(P422:P423)</f>
        <v>0</v>
      </c>
      <c r="Q421" s="194"/>
      <c r="R421" s="195">
        <f>SUM(R422:R423)</f>
        <v>0</v>
      </c>
      <c r="S421" s="194"/>
      <c r="T421" s="196">
        <f>SUM(T422:T423)</f>
        <v>0</v>
      </c>
      <c r="AR421" s="197" t="s">
        <v>84</v>
      </c>
      <c r="AT421" s="198" t="s">
        <v>75</v>
      </c>
      <c r="AU421" s="198" t="s">
        <v>84</v>
      </c>
      <c r="AY421" s="197" t="s">
        <v>201</v>
      </c>
      <c r="BK421" s="199">
        <f>SUM(BK422:BK423)</f>
        <v>0</v>
      </c>
    </row>
    <row r="422" spans="2:65" s="1" customFormat="1" ht="16.5" customHeight="1">
      <c r="B422" s="42"/>
      <c r="C422" s="202" t="s">
        <v>918</v>
      </c>
      <c r="D422" s="202" t="s">
        <v>204</v>
      </c>
      <c r="E422" s="203" t="s">
        <v>2664</v>
      </c>
      <c r="F422" s="204" t="s">
        <v>2665</v>
      </c>
      <c r="G422" s="205" t="s">
        <v>335</v>
      </c>
      <c r="H422" s="206">
        <v>7.1769999999999996</v>
      </c>
      <c r="I422" s="207"/>
      <c r="J422" s="208">
        <f>ROUND(I422*H422,2)</f>
        <v>0</v>
      </c>
      <c r="K422" s="204" t="s">
        <v>214</v>
      </c>
      <c r="L422" s="62"/>
      <c r="M422" s="209" t="s">
        <v>21</v>
      </c>
      <c r="N422" s="210" t="s">
        <v>47</v>
      </c>
      <c r="O422" s="43"/>
      <c r="P422" s="211">
        <f>O422*H422</f>
        <v>0</v>
      </c>
      <c r="Q422" s="211">
        <v>0</v>
      </c>
      <c r="R422" s="211">
        <f>Q422*H422</f>
        <v>0</v>
      </c>
      <c r="S422" s="211">
        <v>0</v>
      </c>
      <c r="T422" s="212">
        <f>S422*H422</f>
        <v>0</v>
      </c>
      <c r="AR422" s="25" t="s">
        <v>219</v>
      </c>
      <c r="AT422" s="25" t="s">
        <v>204</v>
      </c>
      <c r="AU422" s="25" t="s">
        <v>86</v>
      </c>
      <c r="AY422" s="25" t="s">
        <v>201</v>
      </c>
      <c r="BE422" s="213">
        <f>IF(N422="základní",J422,0)</f>
        <v>0</v>
      </c>
      <c r="BF422" s="213">
        <f>IF(N422="snížená",J422,0)</f>
        <v>0</v>
      </c>
      <c r="BG422" s="213">
        <f>IF(N422="zákl. přenesená",J422,0)</f>
        <v>0</v>
      </c>
      <c r="BH422" s="213">
        <f>IF(N422="sníž. přenesená",J422,0)</f>
        <v>0</v>
      </c>
      <c r="BI422" s="213">
        <f>IF(N422="nulová",J422,0)</f>
        <v>0</v>
      </c>
      <c r="BJ422" s="25" t="s">
        <v>84</v>
      </c>
      <c r="BK422" s="213">
        <f>ROUND(I422*H422,2)</f>
        <v>0</v>
      </c>
      <c r="BL422" s="25" t="s">
        <v>219</v>
      </c>
      <c r="BM422" s="25" t="s">
        <v>2666</v>
      </c>
    </row>
    <row r="423" spans="2:65" s="1" customFormat="1" ht="27">
      <c r="B423" s="42"/>
      <c r="C423" s="64"/>
      <c r="D423" s="214" t="s">
        <v>210</v>
      </c>
      <c r="E423" s="64"/>
      <c r="F423" s="215" t="s">
        <v>2667</v>
      </c>
      <c r="G423" s="64"/>
      <c r="H423" s="64"/>
      <c r="I423" s="173"/>
      <c r="J423" s="64"/>
      <c r="K423" s="64"/>
      <c r="L423" s="62"/>
      <c r="M423" s="217"/>
      <c r="N423" s="218"/>
      <c r="O423" s="218"/>
      <c r="P423" s="218"/>
      <c r="Q423" s="218"/>
      <c r="R423" s="218"/>
      <c r="S423" s="218"/>
      <c r="T423" s="219"/>
      <c r="AT423" s="25" t="s">
        <v>210</v>
      </c>
      <c r="AU423" s="25" t="s">
        <v>86</v>
      </c>
    </row>
    <row r="424" spans="2:65" s="1" customFormat="1" ht="6.95" customHeight="1">
      <c r="B424" s="57"/>
      <c r="C424" s="58"/>
      <c r="D424" s="58"/>
      <c r="E424" s="58"/>
      <c r="F424" s="58"/>
      <c r="G424" s="58"/>
      <c r="H424" s="58"/>
      <c r="I424" s="149"/>
      <c r="J424" s="58"/>
      <c r="K424" s="58"/>
      <c r="L424" s="62"/>
    </row>
  </sheetData>
  <sheetProtection algorithmName="SHA-512" hashValue="sAZw3gEK6TF8N5ZjFReVjCx254DqBab46PpuASN1KCVvAmVaq+qYt0FaxK5KLlKCfApeQw3tVWXrR+6M5CayqA==" saltValue="o1vf+3FTyiVGoDXPWaHCu4BDc7sZsHOs9QUKmPCv9KAfMoDi9pl+gnnj3zmnuMtpWvNnMWWqX4AKquBfDpKYLQ==" spinCount="100000" sheet="1" objects="1" scenarios="1" formatColumns="0" formatRows="0" autoFilter="0"/>
  <autoFilter ref="C80:K423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122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2670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2672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ROUND(J97,2)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ROUND(SUM(BE97:BE173), 2)</f>
        <v>0</v>
      </c>
      <c r="G34" s="43"/>
      <c r="H34" s="43"/>
      <c r="I34" s="141">
        <v>0.21</v>
      </c>
      <c r="J34" s="140">
        <f>ROUND(ROUND((SUM(BE97:BE173)),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ROUND(SUM(BF97:BF173), 2)</f>
        <v>0</v>
      </c>
      <c r="G35" s="43"/>
      <c r="H35" s="43"/>
      <c r="I35" s="141">
        <v>0.15</v>
      </c>
      <c r="J35" s="140">
        <f>ROUND(ROUND((SUM(BF97:BF173)),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ROUND(SUM(BG97:BG173),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ROUND(SUM(BH97:BH173),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ROUND(SUM(BI97:BI173),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2670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922/M-K - Zemní a montážní práce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J97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J98</f>
        <v>0</v>
      </c>
      <c r="K65" s="165"/>
    </row>
    <row r="66" spans="2:12" s="9" customFormat="1" ht="19.899999999999999" customHeight="1">
      <c r="B66" s="166"/>
      <c r="C66" s="167"/>
      <c r="D66" s="168" t="s">
        <v>2679</v>
      </c>
      <c r="E66" s="169"/>
      <c r="F66" s="169"/>
      <c r="G66" s="169"/>
      <c r="H66" s="169"/>
      <c r="I66" s="170"/>
      <c r="J66" s="171">
        <f>J99</f>
        <v>0</v>
      </c>
      <c r="K66" s="172"/>
    </row>
    <row r="67" spans="2:12" s="9" customFormat="1" ht="19.899999999999999" customHeight="1">
      <c r="B67" s="166"/>
      <c r="C67" s="167"/>
      <c r="D67" s="168" t="s">
        <v>2680</v>
      </c>
      <c r="E67" s="169"/>
      <c r="F67" s="169"/>
      <c r="G67" s="169"/>
      <c r="H67" s="169"/>
      <c r="I67" s="170"/>
      <c r="J67" s="171">
        <f>J128</f>
        <v>0</v>
      </c>
      <c r="K67" s="172"/>
    </row>
    <row r="68" spans="2:12" s="9" customFormat="1" ht="19.899999999999999" customHeight="1">
      <c r="B68" s="166"/>
      <c r="C68" s="167"/>
      <c r="D68" s="168" t="s">
        <v>2681</v>
      </c>
      <c r="E68" s="169"/>
      <c r="F68" s="169"/>
      <c r="G68" s="169"/>
      <c r="H68" s="169"/>
      <c r="I68" s="170"/>
      <c r="J68" s="171">
        <f>J133</f>
        <v>0</v>
      </c>
      <c r="K68" s="172"/>
    </row>
    <row r="69" spans="2:12" s="9" customFormat="1" ht="14.85" customHeight="1">
      <c r="B69" s="166"/>
      <c r="C69" s="167"/>
      <c r="D69" s="168" t="s">
        <v>2682</v>
      </c>
      <c r="E69" s="169"/>
      <c r="F69" s="169"/>
      <c r="G69" s="169"/>
      <c r="H69" s="169"/>
      <c r="I69" s="170"/>
      <c r="J69" s="171">
        <f>J134</f>
        <v>0</v>
      </c>
      <c r="K69" s="172"/>
    </row>
    <row r="70" spans="2:12" s="9" customFormat="1" ht="14.85" customHeight="1">
      <c r="B70" s="166"/>
      <c r="C70" s="167"/>
      <c r="D70" s="168" t="s">
        <v>2683</v>
      </c>
      <c r="E70" s="169"/>
      <c r="F70" s="169"/>
      <c r="G70" s="169"/>
      <c r="H70" s="169"/>
      <c r="I70" s="170"/>
      <c r="J70" s="171">
        <f>J144</f>
        <v>0</v>
      </c>
      <c r="K70" s="172"/>
    </row>
    <row r="71" spans="2:12" s="9" customFormat="1" ht="14.85" customHeight="1">
      <c r="B71" s="166"/>
      <c r="C71" s="167"/>
      <c r="D71" s="168" t="s">
        <v>2684</v>
      </c>
      <c r="E71" s="169"/>
      <c r="F71" s="169"/>
      <c r="G71" s="169"/>
      <c r="H71" s="169"/>
      <c r="I71" s="170"/>
      <c r="J71" s="171">
        <f>J153</f>
        <v>0</v>
      </c>
      <c r="K71" s="172"/>
    </row>
    <row r="72" spans="2:12" s="9" customFormat="1" ht="14.85" customHeight="1">
      <c r="B72" s="166"/>
      <c r="C72" s="167"/>
      <c r="D72" s="168" t="s">
        <v>2685</v>
      </c>
      <c r="E72" s="169"/>
      <c r="F72" s="169"/>
      <c r="G72" s="169"/>
      <c r="H72" s="169"/>
      <c r="I72" s="170"/>
      <c r="J72" s="171">
        <f>J164</f>
        <v>0</v>
      </c>
      <c r="K72" s="172"/>
    </row>
    <row r="73" spans="2:12" s="8" customFormat="1" ht="24.95" customHeight="1">
      <c r="B73" s="159"/>
      <c r="C73" s="160"/>
      <c r="D73" s="161" t="s">
        <v>2686</v>
      </c>
      <c r="E73" s="162"/>
      <c r="F73" s="162"/>
      <c r="G73" s="162"/>
      <c r="H73" s="162"/>
      <c r="I73" s="163"/>
      <c r="J73" s="164">
        <f>J171</f>
        <v>0</v>
      </c>
      <c r="K73" s="165"/>
    </row>
    <row r="74" spans="2:12" s="1" customFormat="1" ht="21.75" customHeight="1">
      <c r="B74" s="42"/>
      <c r="C74" s="43"/>
      <c r="D74" s="43"/>
      <c r="E74" s="43"/>
      <c r="F74" s="43"/>
      <c r="G74" s="43"/>
      <c r="H74" s="43"/>
      <c r="I74" s="128"/>
      <c r="J74" s="43"/>
      <c r="K74" s="46"/>
    </row>
    <row r="75" spans="2:12" s="1" customFormat="1" ht="6.95" customHeight="1">
      <c r="B75" s="57"/>
      <c r="C75" s="58"/>
      <c r="D75" s="58"/>
      <c r="E75" s="58"/>
      <c r="F75" s="58"/>
      <c r="G75" s="58"/>
      <c r="H75" s="58"/>
      <c r="I75" s="149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52"/>
      <c r="J79" s="61"/>
      <c r="K79" s="61"/>
      <c r="L79" s="62"/>
    </row>
    <row r="80" spans="2:12" s="1" customFormat="1" ht="36.950000000000003" customHeight="1">
      <c r="B80" s="42"/>
      <c r="C80" s="63" t="s">
        <v>184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20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" customFormat="1" ht="16.5" customHeight="1">
      <c r="B83" s="42"/>
      <c r="C83" s="64"/>
      <c r="D83" s="64"/>
      <c r="E83" s="405" t="str">
        <f>E7</f>
        <v>Malešická, 1. a 2. etapa, 2. etapa Za Vackovem - Habrová</v>
      </c>
      <c r="F83" s="406"/>
      <c r="G83" s="406"/>
      <c r="H83" s="406"/>
      <c r="I83" s="173"/>
      <c r="J83" s="64"/>
      <c r="K83" s="64"/>
      <c r="L83" s="62"/>
    </row>
    <row r="84" spans="2:20">
      <c r="B84" s="29"/>
      <c r="C84" s="66" t="s">
        <v>173</v>
      </c>
      <c r="D84" s="277"/>
      <c r="E84" s="277"/>
      <c r="F84" s="277"/>
      <c r="G84" s="277"/>
      <c r="H84" s="277"/>
      <c r="J84" s="277"/>
      <c r="K84" s="277"/>
      <c r="L84" s="278"/>
    </row>
    <row r="85" spans="2:20" ht="16.5" customHeight="1">
      <c r="B85" s="29"/>
      <c r="C85" s="277"/>
      <c r="D85" s="277"/>
      <c r="E85" s="405" t="s">
        <v>2668</v>
      </c>
      <c r="F85" s="410"/>
      <c r="G85" s="410"/>
      <c r="H85" s="410"/>
      <c r="J85" s="277"/>
      <c r="K85" s="277"/>
      <c r="L85" s="278"/>
    </row>
    <row r="86" spans="2:20">
      <c r="B86" s="29"/>
      <c r="C86" s="66" t="s">
        <v>2669</v>
      </c>
      <c r="D86" s="277"/>
      <c r="E86" s="277"/>
      <c r="F86" s="277"/>
      <c r="G86" s="277"/>
      <c r="H86" s="277"/>
      <c r="J86" s="277"/>
      <c r="K86" s="277"/>
      <c r="L86" s="278"/>
    </row>
    <row r="87" spans="2:20" s="1" customFormat="1" ht="16.5" customHeight="1">
      <c r="B87" s="42"/>
      <c r="C87" s="64"/>
      <c r="D87" s="64"/>
      <c r="E87" s="409" t="s">
        <v>2670</v>
      </c>
      <c r="F87" s="407"/>
      <c r="G87" s="407"/>
      <c r="H87" s="407"/>
      <c r="I87" s="173"/>
      <c r="J87" s="64"/>
      <c r="K87" s="64"/>
      <c r="L87" s="62"/>
    </row>
    <row r="88" spans="2:20" s="1" customFormat="1" ht="14.45" customHeight="1">
      <c r="B88" s="42"/>
      <c r="C88" s="66" t="s">
        <v>2671</v>
      </c>
      <c r="D88" s="64"/>
      <c r="E88" s="64"/>
      <c r="F88" s="64"/>
      <c r="G88" s="64"/>
      <c r="H88" s="64"/>
      <c r="I88" s="173"/>
      <c r="J88" s="64"/>
      <c r="K88" s="64"/>
      <c r="L88" s="62"/>
    </row>
    <row r="89" spans="2:20" s="1" customFormat="1" ht="17.25" customHeight="1">
      <c r="B89" s="42"/>
      <c r="C89" s="64"/>
      <c r="D89" s="64"/>
      <c r="E89" s="393" t="str">
        <f>E13</f>
        <v>922/M-K - Zemní a montážní práce</v>
      </c>
      <c r="F89" s="407"/>
      <c r="G89" s="407"/>
      <c r="H89" s="407"/>
      <c r="I89" s="173"/>
      <c r="J89" s="64"/>
      <c r="K89" s="64"/>
      <c r="L89" s="62"/>
    </row>
    <row r="90" spans="2:20" s="1" customFormat="1" ht="6.95" customHeight="1">
      <c r="B90" s="42"/>
      <c r="C90" s="64"/>
      <c r="D90" s="64"/>
      <c r="E90" s="64"/>
      <c r="F90" s="64"/>
      <c r="G90" s="64"/>
      <c r="H90" s="64"/>
      <c r="I90" s="173"/>
      <c r="J90" s="64"/>
      <c r="K90" s="64"/>
      <c r="L90" s="62"/>
    </row>
    <row r="91" spans="2:20" s="1" customFormat="1" ht="18" customHeight="1">
      <c r="B91" s="42"/>
      <c r="C91" s="66" t="s">
        <v>23</v>
      </c>
      <c r="D91" s="64"/>
      <c r="E91" s="64"/>
      <c r="F91" s="174" t="str">
        <f>F16</f>
        <v xml:space="preserve"> </v>
      </c>
      <c r="G91" s="64"/>
      <c r="H91" s="64"/>
      <c r="I91" s="175" t="s">
        <v>25</v>
      </c>
      <c r="J91" s="74" t="str">
        <f>IF(J16="","",J16)</f>
        <v>25. 10. 2018</v>
      </c>
      <c r="K91" s="64"/>
      <c r="L91" s="62"/>
    </row>
    <row r="92" spans="2:20" s="1" customFormat="1" ht="6.95" customHeight="1">
      <c r="B92" s="42"/>
      <c r="C92" s="64"/>
      <c r="D92" s="64"/>
      <c r="E92" s="64"/>
      <c r="F92" s="64"/>
      <c r="G92" s="64"/>
      <c r="H92" s="64"/>
      <c r="I92" s="173"/>
      <c r="J92" s="64"/>
      <c r="K92" s="64"/>
      <c r="L92" s="62"/>
    </row>
    <row r="93" spans="2:20" s="1" customFormat="1">
      <c r="B93" s="42"/>
      <c r="C93" s="66" t="s">
        <v>27</v>
      </c>
      <c r="D93" s="64"/>
      <c r="E93" s="64"/>
      <c r="F93" s="174" t="str">
        <f>E19</f>
        <v>PREdistribuce, a.s.</v>
      </c>
      <c r="G93" s="64"/>
      <c r="H93" s="64"/>
      <c r="I93" s="175" t="s">
        <v>35</v>
      </c>
      <c r="J93" s="174" t="str">
        <f>E25</f>
        <v>ELEKTROŠTIKA, s.r.o.</v>
      </c>
      <c r="K93" s="64"/>
      <c r="L93" s="62"/>
    </row>
    <row r="94" spans="2:20" s="1" customFormat="1" ht="14.45" customHeight="1">
      <c r="B94" s="42"/>
      <c r="C94" s="66" t="s">
        <v>33</v>
      </c>
      <c r="D94" s="64"/>
      <c r="E94" s="64"/>
      <c r="F94" s="174" t="str">
        <f>IF(E22="","",E22)</f>
        <v/>
      </c>
      <c r="G94" s="64"/>
      <c r="H94" s="64"/>
      <c r="I94" s="173"/>
      <c r="J94" s="64"/>
      <c r="K94" s="64"/>
      <c r="L94" s="62"/>
    </row>
    <row r="95" spans="2:20" s="1" customFormat="1" ht="10.35" customHeight="1">
      <c r="B95" s="42"/>
      <c r="C95" s="64"/>
      <c r="D95" s="64"/>
      <c r="E95" s="64"/>
      <c r="F95" s="64"/>
      <c r="G95" s="64"/>
      <c r="H95" s="64"/>
      <c r="I95" s="173"/>
      <c r="J95" s="64"/>
      <c r="K95" s="64"/>
      <c r="L95" s="62"/>
    </row>
    <row r="96" spans="2:20" s="10" customFormat="1" ht="29.25" customHeight="1">
      <c r="B96" s="176"/>
      <c r="C96" s="177" t="s">
        <v>185</v>
      </c>
      <c r="D96" s="178" t="s">
        <v>61</v>
      </c>
      <c r="E96" s="178" t="s">
        <v>57</v>
      </c>
      <c r="F96" s="178" t="s">
        <v>186</v>
      </c>
      <c r="G96" s="178" t="s">
        <v>187</v>
      </c>
      <c r="H96" s="178" t="s">
        <v>188</v>
      </c>
      <c r="I96" s="179" t="s">
        <v>189</v>
      </c>
      <c r="J96" s="178" t="s">
        <v>177</v>
      </c>
      <c r="K96" s="180" t="s">
        <v>190</v>
      </c>
      <c r="L96" s="181"/>
      <c r="M96" s="82" t="s">
        <v>191</v>
      </c>
      <c r="N96" s="83" t="s">
        <v>46</v>
      </c>
      <c r="O96" s="83" t="s">
        <v>192</v>
      </c>
      <c r="P96" s="83" t="s">
        <v>193</v>
      </c>
      <c r="Q96" s="83" t="s">
        <v>194</v>
      </c>
      <c r="R96" s="83" t="s">
        <v>195</v>
      </c>
      <c r="S96" s="83" t="s">
        <v>196</v>
      </c>
      <c r="T96" s="84" t="s">
        <v>197</v>
      </c>
    </row>
    <row r="97" spans="2:65" s="1" customFormat="1" ht="29.25" customHeight="1">
      <c r="B97" s="42"/>
      <c r="C97" s="88" t="s">
        <v>178</v>
      </c>
      <c r="D97" s="64"/>
      <c r="E97" s="64"/>
      <c r="F97" s="64"/>
      <c r="G97" s="64"/>
      <c r="H97" s="64"/>
      <c r="I97" s="173"/>
      <c r="J97" s="182">
        <f>BK97</f>
        <v>0</v>
      </c>
      <c r="K97" s="64"/>
      <c r="L97" s="62"/>
      <c r="M97" s="85"/>
      <c r="N97" s="86"/>
      <c r="O97" s="86"/>
      <c r="P97" s="183">
        <f>P98+P171</f>
        <v>0</v>
      </c>
      <c r="Q97" s="86"/>
      <c r="R97" s="183">
        <f>R98+R171</f>
        <v>3.6272047999999999</v>
      </c>
      <c r="S97" s="86"/>
      <c r="T97" s="184">
        <f>T98+T171</f>
        <v>7.9269999999999996</v>
      </c>
      <c r="AT97" s="25" t="s">
        <v>75</v>
      </c>
      <c r="AU97" s="25" t="s">
        <v>179</v>
      </c>
      <c r="BK97" s="185">
        <f>BK98+BK171</f>
        <v>0</v>
      </c>
    </row>
    <row r="98" spans="2:65" s="11" customFormat="1" ht="37.35" customHeight="1">
      <c r="B98" s="186"/>
      <c r="C98" s="187"/>
      <c r="D98" s="188" t="s">
        <v>75</v>
      </c>
      <c r="E98" s="189" t="s">
        <v>497</v>
      </c>
      <c r="F98" s="189" t="s">
        <v>2687</v>
      </c>
      <c r="G98" s="187"/>
      <c r="H98" s="187"/>
      <c r="I98" s="190"/>
      <c r="J98" s="191">
        <f>BK98</f>
        <v>0</v>
      </c>
      <c r="K98" s="187"/>
      <c r="L98" s="192"/>
      <c r="M98" s="193"/>
      <c r="N98" s="194"/>
      <c r="O98" s="194"/>
      <c r="P98" s="195">
        <f>P99+P128+P133</f>
        <v>0</v>
      </c>
      <c r="Q98" s="194"/>
      <c r="R98" s="195">
        <f>R99+R128+R133</f>
        <v>3.6272047999999999</v>
      </c>
      <c r="S98" s="194"/>
      <c r="T98" s="196">
        <f>T99+T128+T133</f>
        <v>7.9269999999999996</v>
      </c>
      <c r="AR98" s="197" t="s">
        <v>121</v>
      </c>
      <c r="AT98" s="198" t="s">
        <v>75</v>
      </c>
      <c r="AU98" s="198" t="s">
        <v>76</v>
      </c>
      <c r="AY98" s="197" t="s">
        <v>201</v>
      </c>
      <c r="BK98" s="199">
        <f>BK99+BK128+BK133</f>
        <v>0</v>
      </c>
    </row>
    <row r="99" spans="2:65" s="11" customFormat="1" ht="19.899999999999999" customHeight="1">
      <c r="B99" s="186"/>
      <c r="C99" s="187"/>
      <c r="D99" s="188" t="s">
        <v>75</v>
      </c>
      <c r="E99" s="200" t="s">
        <v>2688</v>
      </c>
      <c r="F99" s="200" t="s">
        <v>2689</v>
      </c>
      <c r="G99" s="187"/>
      <c r="H99" s="187"/>
      <c r="I99" s="190"/>
      <c r="J99" s="201">
        <f>BK99</f>
        <v>0</v>
      </c>
      <c r="K99" s="187"/>
      <c r="L99" s="192"/>
      <c r="M99" s="193"/>
      <c r="N99" s="194"/>
      <c r="O99" s="194"/>
      <c r="P99" s="195">
        <f>SUM(P100:P127)</f>
        <v>0</v>
      </c>
      <c r="Q99" s="194"/>
      <c r="R99" s="195">
        <f>SUM(R100:R127)</f>
        <v>0</v>
      </c>
      <c r="S99" s="194"/>
      <c r="T99" s="196">
        <f>SUM(T100:T127)</f>
        <v>0</v>
      </c>
      <c r="AR99" s="197" t="s">
        <v>121</v>
      </c>
      <c r="AT99" s="198" t="s">
        <v>75</v>
      </c>
      <c r="AU99" s="198" t="s">
        <v>84</v>
      </c>
      <c r="AY99" s="197" t="s">
        <v>201</v>
      </c>
      <c r="BK99" s="199">
        <f>SUM(BK100:BK127)</f>
        <v>0</v>
      </c>
    </row>
    <row r="100" spans="2:65" s="1" customFormat="1" ht="25.5" customHeight="1">
      <c r="B100" s="42"/>
      <c r="C100" s="255" t="s">
        <v>84</v>
      </c>
      <c r="D100" s="255" t="s">
        <v>497</v>
      </c>
      <c r="E100" s="256" t="s">
        <v>2690</v>
      </c>
      <c r="F100" s="257" t="s">
        <v>2691</v>
      </c>
      <c r="G100" s="258" t="s">
        <v>2692</v>
      </c>
      <c r="H100" s="259">
        <v>1</v>
      </c>
      <c r="I100" s="260"/>
      <c r="J100" s="261">
        <f>ROUND(I100*H100,2)</f>
        <v>0</v>
      </c>
      <c r="K100" s="257" t="s">
        <v>2693</v>
      </c>
      <c r="L100" s="262"/>
      <c r="M100" s="263" t="s">
        <v>21</v>
      </c>
      <c r="N100" s="264" t="s">
        <v>47</v>
      </c>
      <c r="O100" s="43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2694</v>
      </c>
      <c r="AT100" s="25" t="s">
        <v>497</v>
      </c>
      <c r="AU100" s="25" t="s">
        <v>86</v>
      </c>
      <c r="AY100" s="25" t="s">
        <v>201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2694</v>
      </c>
      <c r="BM100" s="25" t="s">
        <v>2695</v>
      </c>
    </row>
    <row r="101" spans="2:65" s="1" customFormat="1" ht="13.5">
      <c r="B101" s="42"/>
      <c r="C101" s="64"/>
      <c r="D101" s="214" t="s">
        <v>210</v>
      </c>
      <c r="E101" s="64"/>
      <c r="F101" s="215" t="s">
        <v>2691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210</v>
      </c>
      <c r="AU101" s="25" t="s">
        <v>86</v>
      </c>
    </row>
    <row r="102" spans="2:65" s="1" customFormat="1" ht="25.5" customHeight="1">
      <c r="B102" s="42"/>
      <c r="C102" s="255" t="s">
        <v>86</v>
      </c>
      <c r="D102" s="255" t="s">
        <v>497</v>
      </c>
      <c r="E102" s="256" t="s">
        <v>2696</v>
      </c>
      <c r="F102" s="257" t="s">
        <v>2697</v>
      </c>
      <c r="G102" s="258" t="s">
        <v>2692</v>
      </c>
      <c r="H102" s="259">
        <v>2</v>
      </c>
      <c r="I102" s="260"/>
      <c r="J102" s="261">
        <f>ROUND(I102*H102,2)</f>
        <v>0</v>
      </c>
      <c r="K102" s="257" t="s">
        <v>2693</v>
      </c>
      <c r="L102" s="262"/>
      <c r="M102" s="263" t="s">
        <v>21</v>
      </c>
      <c r="N102" s="264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2694</v>
      </c>
      <c r="AT102" s="25" t="s">
        <v>497</v>
      </c>
      <c r="AU102" s="25" t="s">
        <v>86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2694</v>
      </c>
      <c r="BM102" s="25" t="s">
        <v>2698</v>
      </c>
    </row>
    <row r="103" spans="2:65" s="1" customFormat="1" ht="27">
      <c r="B103" s="42"/>
      <c r="C103" s="64"/>
      <c r="D103" s="214" t="s">
        <v>210</v>
      </c>
      <c r="E103" s="64"/>
      <c r="F103" s="215" t="s">
        <v>2697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86</v>
      </c>
    </row>
    <row r="104" spans="2:65" s="1" customFormat="1" ht="16.5" customHeight="1">
      <c r="B104" s="42"/>
      <c r="C104" s="255" t="s">
        <v>121</v>
      </c>
      <c r="D104" s="255" t="s">
        <v>497</v>
      </c>
      <c r="E104" s="256" t="s">
        <v>2699</v>
      </c>
      <c r="F104" s="257" t="s">
        <v>2700</v>
      </c>
      <c r="G104" s="258" t="s">
        <v>2225</v>
      </c>
      <c r="H104" s="259">
        <v>2</v>
      </c>
      <c r="I104" s="260"/>
      <c r="J104" s="261">
        <f>ROUND(I104*H104,2)</f>
        <v>0</v>
      </c>
      <c r="K104" s="257" t="s">
        <v>2693</v>
      </c>
      <c r="L104" s="262"/>
      <c r="M104" s="263" t="s">
        <v>21</v>
      </c>
      <c r="N104" s="264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2694</v>
      </c>
      <c r="AT104" s="25" t="s">
        <v>497</v>
      </c>
      <c r="AU104" s="25" t="s">
        <v>86</v>
      </c>
      <c r="AY104" s="25" t="s">
        <v>201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2694</v>
      </c>
      <c r="BM104" s="25" t="s">
        <v>2701</v>
      </c>
    </row>
    <row r="105" spans="2:65" s="1" customFormat="1" ht="13.5">
      <c r="B105" s="42"/>
      <c r="C105" s="64"/>
      <c r="D105" s="214" t="s">
        <v>210</v>
      </c>
      <c r="E105" s="64"/>
      <c r="F105" s="215" t="s">
        <v>2700</v>
      </c>
      <c r="G105" s="64"/>
      <c r="H105" s="64"/>
      <c r="I105" s="173"/>
      <c r="J105" s="64"/>
      <c r="K105" s="64"/>
      <c r="L105" s="62"/>
      <c r="M105" s="216"/>
      <c r="N105" s="43"/>
      <c r="O105" s="43"/>
      <c r="P105" s="43"/>
      <c r="Q105" s="43"/>
      <c r="R105" s="43"/>
      <c r="S105" s="43"/>
      <c r="T105" s="79"/>
      <c r="AT105" s="25" t="s">
        <v>210</v>
      </c>
      <c r="AU105" s="25" t="s">
        <v>86</v>
      </c>
    </row>
    <row r="106" spans="2:65" s="1" customFormat="1" ht="25.5" customHeight="1">
      <c r="B106" s="42"/>
      <c r="C106" s="255" t="s">
        <v>219</v>
      </c>
      <c r="D106" s="255" t="s">
        <v>497</v>
      </c>
      <c r="E106" s="256" t="s">
        <v>2702</v>
      </c>
      <c r="F106" s="257" t="s">
        <v>2703</v>
      </c>
      <c r="G106" s="258" t="s">
        <v>2225</v>
      </c>
      <c r="H106" s="259">
        <v>2</v>
      </c>
      <c r="I106" s="260"/>
      <c r="J106" s="261">
        <f>ROUND(I106*H106,2)</f>
        <v>0</v>
      </c>
      <c r="K106" s="257" t="s">
        <v>2693</v>
      </c>
      <c r="L106" s="262"/>
      <c r="M106" s="263" t="s">
        <v>21</v>
      </c>
      <c r="N106" s="264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2694</v>
      </c>
      <c r="AT106" s="25" t="s">
        <v>497</v>
      </c>
      <c r="AU106" s="25" t="s">
        <v>86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2694</v>
      </c>
      <c r="BM106" s="25" t="s">
        <v>2704</v>
      </c>
    </row>
    <row r="107" spans="2:65" s="1" customFormat="1" ht="13.5">
      <c r="B107" s="42"/>
      <c r="C107" s="64"/>
      <c r="D107" s="214" t="s">
        <v>210</v>
      </c>
      <c r="E107" s="64"/>
      <c r="F107" s="215" t="s">
        <v>2703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86</v>
      </c>
    </row>
    <row r="108" spans="2:65" s="1" customFormat="1" ht="16.5" customHeight="1">
      <c r="B108" s="42"/>
      <c r="C108" s="255" t="s">
        <v>200</v>
      </c>
      <c r="D108" s="255" t="s">
        <v>497</v>
      </c>
      <c r="E108" s="256" t="s">
        <v>2705</v>
      </c>
      <c r="F108" s="257" t="s">
        <v>2706</v>
      </c>
      <c r="G108" s="258" t="s">
        <v>2225</v>
      </c>
      <c r="H108" s="259">
        <v>2</v>
      </c>
      <c r="I108" s="260"/>
      <c r="J108" s="261">
        <f>ROUND(I108*H108,2)</f>
        <v>0</v>
      </c>
      <c r="K108" s="257" t="s">
        <v>2693</v>
      </c>
      <c r="L108" s="262"/>
      <c r="M108" s="263" t="s">
        <v>21</v>
      </c>
      <c r="N108" s="264" t="s">
        <v>47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235</v>
      </c>
      <c r="AT108" s="25" t="s">
        <v>497</v>
      </c>
      <c r="AU108" s="25" t="s">
        <v>86</v>
      </c>
      <c r="AY108" s="25" t="s">
        <v>201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84</v>
      </c>
      <c r="BK108" s="213">
        <f>ROUND(I108*H108,2)</f>
        <v>0</v>
      </c>
      <c r="BL108" s="25" t="s">
        <v>219</v>
      </c>
      <c r="BM108" s="25" t="s">
        <v>2707</v>
      </c>
    </row>
    <row r="109" spans="2:65" s="1" customFormat="1" ht="13.5">
      <c r="B109" s="42"/>
      <c r="C109" s="64"/>
      <c r="D109" s="214" t="s">
        <v>210</v>
      </c>
      <c r="E109" s="64"/>
      <c r="F109" s="215" t="s">
        <v>2706</v>
      </c>
      <c r="G109" s="64"/>
      <c r="H109" s="64"/>
      <c r="I109" s="173"/>
      <c r="J109" s="64"/>
      <c r="K109" s="64"/>
      <c r="L109" s="62"/>
      <c r="M109" s="216"/>
      <c r="N109" s="43"/>
      <c r="O109" s="43"/>
      <c r="P109" s="43"/>
      <c r="Q109" s="43"/>
      <c r="R109" s="43"/>
      <c r="S109" s="43"/>
      <c r="T109" s="79"/>
      <c r="AT109" s="25" t="s">
        <v>210</v>
      </c>
      <c r="AU109" s="25" t="s">
        <v>86</v>
      </c>
    </row>
    <row r="110" spans="2:65" s="1" customFormat="1" ht="16.5" customHeight="1">
      <c r="B110" s="42"/>
      <c r="C110" s="255" t="s">
        <v>226</v>
      </c>
      <c r="D110" s="255" t="s">
        <v>497</v>
      </c>
      <c r="E110" s="256" t="s">
        <v>2708</v>
      </c>
      <c r="F110" s="257" t="s">
        <v>2709</v>
      </c>
      <c r="G110" s="258" t="s">
        <v>2225</v>
      </c>
      <c r="H110" s="259">
        <v>12</v>
      </c>
      <c r="I110" s="260"/>
      <c r="J110" s="261">
        <f>ROUND(I110*H110,2)</f>
        <v>0</v>
      </c>
      <c r="K110" s="257" t="s">
        <v>2693</v>
      </c>
      <c r="L110" s="262"/>
      <c r="M110" s="263" t="s">
        <v>21</v>
      </c>
      <c r="N110" s="264" t="s">
        <v>47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235</v>
      </c>
      <c r="AT110" s="25" t="s">
        <v>497</v>
      </c>
      <c r="AU110" s="25" t="s">
        <v>86</v>
      </c>
      <c r="AY110" s="25" t="s">
        <v>201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219</v>
      </c>
      <c r="BM110" s="25" t="s">
        <v>2710</v>
      </c>
    </row>
    <row r="111" spans="2:65" s="1" customFormat="1" ht="13.5">
      <c r="B111" s="42"/>
      <c r="C111" s="64"/>
      <c r="D111" s="214" t="s">
        <v>210</v>
      </c>
      <c r="E111" s="64"/>
      <c r="F111" s="215" t="s">
        <v>2709</v>
      </c>
      <c r="G111" s="64"/>
      <c r="H111" s="64"/>
      <c r="I111" s="173"/>
      <c r="J111" s="64"/>
      <c r="K111" s="64"/>
      <c r="L111" s="62"/>
      <c r="M111" s="216"/>
      <c r="N111" s="43"/>
      <c r="O111" s="43"/>
      <c r="P111" s="43"/>
      <c r="Q111" s="43"/>
      <c r="R111" s="43"/>
      <c r="S111" s="43"/>
      <c r="T111" s="79"/>
      <c r="AT111" s="25" t="s">
        <v>210</v>
      </c>
      <c r="AU111" s="25" t="s">
        <v>86</v>
      </c>
    </row>
    <row r="112" spans="2:65" s="1" customFormat="1" ht="25.5" customHeight="1">
      <c r="B112" s="42"/>
      <c r="C112" s="202" t="s">
        <v>231</v>
      </c>
      <c r="D112" s="202" t="s">
        <v>204</v>
      </c>
      <c r="E112" s="203" t="s">
        <v>2711</v>
      </c>
      <c r="F112" s="204" t="s">
        <v>2712</v>
      </c>
      <c r="G112" s="205" t="s">
        <v>229</v>
      </c>
      <c r="H112" s="206">
        <v>12</v>
      </c>
      <c r="I112" s="207"/>
      <c r="J112" s="208">
        <f>ROUND(I112*H112,2)</f>
        <v>0</v>
      </c>
      <c r="K112" s="204" t="s">
        <v>2693</v>
      </c>
      <c r="L112" s="62"/>
      <c r="M112" s="209" t="s">
        <v>21</v>
      </c>
      <c r="N112" s="210" t="s">
        <v>47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780</v>
      </c>
      <c r="AT112" s="25" t="s">
        <v>204</v>
      </c>
      <c r="AU112" s="25" t="s">
        <v>86</v>
      </c>
      <c r="AY112" s="25" t="s">
        <v>201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780</v>
      </c>
      <c r="BM112" s="25" t="s">
        <v>2713</v>
      </c>
    </row>
    <row r="113" spans="2:65" s="1" customFormat="1" ht="13.5">
      <c r="B113" s="42"/>
      <c r="C113" s="64"/>
      <c r="D113" s="214" t="s">
        <v>210</v>
      </c>
      <c r="E113" s="64"/>
      <c r="F113" s="215" t="s">
        <v>2714</v>
      </c>
      <c r="G113" s="64"/>
      <c r="H113" s="64"/>
      <c r="I113" s="173"/>
      <c r="J113" s="64"/>
      <c r="K113" s="64"/>
      <c r="L113" s="62"/>
      <c r="M113" s="216"/>
      <c r="N113" s="43"/>
      <c r="O113" s="43"/>
      <c r="P113" s="43"/>
      <c r="Q113" s="43"/>
      <c r="R113" s="43"/>
      <c r="S113" s="43"/>
      <c r="T113" s="79"/>
      <c r="AT113" s="25" t="s">
        <v>210</v>
      </c>
      <c r="AU113" s="25" t="s">
        <v>86</v>
      </c>
    </row>
    <row r="114" spans="2:65" s="1" customFormat="1" ht="38.25" customHeight="1">
      <c r="B114" s="42"/>
      <c r="C114" s="202" t="s">
        <v>235</v>
      </c>
      <c r="D114" s="202" t="s">
        <v>204</v>
      </c>
      <c r="E114" s="203" t="s">
        <v>2715</v>
      </c>
      <c r="F114" s="204" t="s">
        <v>2716</v>
      </c>
      <c r="G114" s="205" t="s">
        <v>229</v>
      </c>
      <c r="H114" s="206">
        <v>1</v>
      </c>
      <c r="I114" s="207"/>
      <c r="J114" s="208">
        <f>ROUND(I114*H114,2)</f>
        <v>0</v>
      </c>
      <c r="K114" s="204" t="s">
        <v>2693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780</v>
      </c>
      <c r="AT114" s="25" t="s">
        <v>204</v>
      </c>
      <c r="AU114" s="25" t="s">
        <v>86</v>
      </c>
      <c r="AY114" s="25" t="s">
        <v>201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780</v>
      </c>
      <c r="BM114" s="25" t="s">
        <v>2717</v>
      </c>
    </row>
    <row r="115" spans="2:65" s="1" customFormat="1" ht="27">
      <c r="B115" s="42"/>
      <c r="C115" s="64"/>
      <c r="D115" s="214" t="s">
        <v>210</v>
      </c>
      <c r="E115" s="64"/>
      <c r="F115" s="215" t="s">
        <v>2718</v>
      </c>
      <c r="G115" s="64"/>
      <c r="H115" s="64"/>
      <c r="I115" s="173"/>
      <c r="J115" s="64"/>
      <c r="K115" s="64"/>
      <c r="L115" s="62"/>
      <c r="M115" s="216"/>
      <c r="N115" s="43"/>
      <c r="O115" s="43"/>
      <c r="P115" s="43"/>
      <c r="Q115" s="43"/>
      <c r="R115" s="43"/>
      <c r="S115" s="43"/>
      <c r="T115" s="79"/>
      <c r="AT115" s="25" t="s">
        <v>210</v>
      </c>
      <c r="AU115" s="25" t="s">
        <v>86</v>
      </c>
    </row>
    <row r="116" spans="2:65" s="1" customFormat="1" ht="25.5" customHeight="1">
      <c r="B116" s="42"/>
      <c r="C116" s="202" t="s">
        <v>241</v>
      </c>
      <c r="D116" s="202" t="s">
        <v>204</v>
      </c>
      <c r="E116" s="203" t="s">
        <v>2719</v>
      </c>
      <c r="F116" s="204" t="s">
        <v>2720</v>
      </c>
      <c r="G116" s="205" t="s">
        <v>311</v>
      </c>
      <c r="H116" s="206">
        <v>255</v>
      </c>
      <c r="I116" s="207"/>
      <c r="J116" s="208">
        <f>ROUND(I116*H116,2)</f>
        <v>0</v>
      </c>
      <c r="K116" s="204" t="s">
        <v>2693</v>
      </c>
      <c r="L116" s="62"/>
      <c r="M116" s="209" t="s">
        <v>21</v>
      </c>
      <c r="N116" s="210" t="s">
        <v>47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780</v>
      </c>
      <c r="AT116" s="25" t="s">
        <v>204</v>
      </c>
      <c r="AU116" s="25" t="s">
        <v>86</v>
      </c>
      <c r="AY116" s="25" t="s">
        <v>201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780</v>
      </c>
      <c r="BM116" s="25" t="s">
        <v>2721</v>
      </c>
    </row>
    <row r="117" spans="2:65" s="1" customFormat="1" ht="27">
      <c r="B117" s="42"/>
      <c r="C117" s="64"/>
      <c r="D117" s="214" t="s">
        <v>210</v>
      </c>
      <c r="E117" s="64"/>
      <c r="F117" s="215" t="s">
        <v>2722</v>
      </c>
      <c r="G117" s="64"/>
      <c r="H117" s="64"/>
      <c r="I117" s="173"/>
      <c r="J117" s="64"/>
      <c r="K117" s="64"/>
      <c r="L117" s="62"/>
      <c r="M117" s="216"/>
      <c r="N117" s="43"/>
      <c r="O117" s="43"/>
      <c r="P117" s="43"/>
      <c r="Q117" s="43"/>
      <c r="R117" s="43"/>
      <c r="S117" s="43"/>
      <c r="T117" s="79"/>
      <c r="AT117" s="25" t="s">
        <v>210</v>
      </c>
      <c r="AU117" s="25" t="s">
        <v>86</v>
      </c>
    </row>
    <row r="118" spans="2:65" s="1" customFormat="1" ht="16.5" customHeight="1">
      <c r="B118" s="42"/>
      <c r="C118" s="255" t="s">
        <v>245</v>
      </c>
      <c r="D118" s="255" t="s">
        <v>497</v>
      </c>
      <c r="E118" s="256" t="s">
        <v>2723</v>
      </c>
      <c r="F118" s="257" t="s">
        <v>2724</v>
      </c>
      <c r="G118" s="258" t="s">
        <v>311</v>
      </c>
      <c r="H118" s="259">
        <v>255</v>
      </c>
      <c r="I118" s="260"/>
      <c r="J118" s="261">
        <f>ROUND(I118*H118,2)</f>
        <v>0</v>
      </c>
      <c r="K118" s="257" t="s">
        <v>2693</v>
      </c>
      <c r="L118" s="262"/>
      <c r="M118" s="263" t="s">
        <v>21</v>
      </c>
      <c r="N118" s="264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2694</v>
      </c>
      <c r="AT118" s="25" t="s">
        <v>497</v>
      </c>
      <c r="AU118" s="25" t="s">
        <v>86</v>
      </c>
      <c r="AY118" s="25" t="s">
        <v>201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2694</v>
      </c>
      <c r="BM118" s="25" t="s">
        <v>2725</v>
      </c>
    </row>
    <row r="119" spans="2:65" s="1" customFormat="1" ht="13.5">
      <c r="B119" s="42"/>
      <c r="C119" s="64"/>
      <c r="D119" s="214" t="s">
        <v>210</v>
      </c>
      <c r="E119" s="64"/>
      <c r="F119" s="215" t="s">
        <v>2724</v>
      </c>
      <c r="G119" s="64"/>
      <c r="H119" s="64"/>
      <c r="I119" s="173"/>
      <c r="J119" s="64"/>
      <c r="K119" s="64"/>
      <c r="L119" s="62"/>
      <c r="M119" s="216"/>
      <c r="N119" s="43"/>
      <c r="O119" s="43"/>
      <c r="P119" s="43"/>
      <c r="Q119" s="43"/>
      <c r="R119" s="43"/>
      <c r="S119" s="43"/>
      <c r="T119" s="79"/>
      <c r="AT119" s="25" t="s">
        <v>210</v>
      </c>
      <c r="AU119" s="25" t="s">
        <v>86</v>
      </c>
    </row>
    <row r="120" spans="2:65" s="1" customFormat="1" ht="16.5" customHeight="1">
      <c r="B120" s="42"/>
      <c r="C120" s="255" t="s">
        <v>249</v>
      </c>
      <c r="D120" s="255" t="s">
        <v>497</v>
      </c>
      <c r="E120" s="256" t="s">
        <v>2726</v>
      </c>
      <c r="F120" s="257" t="s">
        <v>2727</v>
      </c>
      <c r="G120" s="258" t="s">
        <v>2225</v>
      </c>
      <c r="H120" s="259">
        <v>6</v>
      </c>
      <c r="I120" s="260"/>
      <c r="J120" s="261">
        <f>ROUND(I120*H120,2)</f>
        <v>0</v>
      </c>
      <c r="K120" s="257" t="s">
        <v>2693</v>
      </c>
      <c r="L120" s="262"/>
      <c r="M120" s="263" t="s">
        <v>21</v>
      </c>
      <c r="N120" s="264" t="s">
        <v>47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2694</v>
      </c>
      <c r="AT120" s="25" t="s">
        <v>497</v>
      </c>
      <c r="AU120" s="25" t="s">
        <v>86</v>
      </c>
      <c r="AY120" s="25" t="s">
        <v>201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84</v>
      </c>
      <c r="BK120" s="213">
        <f>ROUND(I120*H120,2)</f>
        <v>0</v>
      </c>
      <c r="BL120" s="25" t="s">
        <v>2694</v>
      </c>
      <c r="BM120" s="25" t="s">
        <v>2728</v>
      </c>
    </row>
    <row r="121" spans="2:65" s="1" customFormat="1" ht="13.5">
      <c r="B121" s="42"/>
      <c r="C121" s="64"/>
      <c r="D121" s="214" t="s">
        <v>210</v>
      </c>
      <c r="E121" s="64"/>
      <c r="F121" s="215" t="s">
        <v>2727</v>
      </c>
      <c r="G121" s="64"/>
      <c r="H121" s="64"/>
      <c r="I121" s="173"/>
      <c r="J121" s="64"/>
      <c r="K121" s="64"/>
      <c r="L121" s="62"/>
      <c r="M121" s="216"/>
      <c r="N121" s="43"/>
      <c r="O121" s="43"/>
      <c r="P121" s="43"/>
      <c r="Q121" s="43"/>
      <c r="R121" s="43"/>
      <c r="S121" s="43"/>
      <c r="T121" s="79"/>
      <c r="AT121" s="25" t="s">
        <v>210</v>
      </c>
      <c r="AU121" s="25" t="s">
        <v>86</v>
      </c>
    </row>
    <row r="122" spans="2:65" s="1" customFormat="1" ht="16.5" customHeight="1">
      <c r="B122" s="42"/>
      <c r="C122" s="202" t="s">
        <v>255</v>
      </c>
      <c r="D122" s="202" t="s">
        <v>204</v>
      </c>
      <c r="E122" s="203" t="s">
        <v>2729</v>
      </c>
      <c r="F122" s="204" t="s">
        <v>2730</v>
      </c>
      <c r="G122" s="205" t="s">
        <v>229</v>
      </c>
      <c r="H122" s="206">
        <v>81</v>
      </c>
      <c r="I122" s="207"/>
      <c r="J122" s="208">
        <f>ROUND(I122*H122,2)</f>
        <v>0</v>
      </c>
      <c r="K122" s="204" t="s">
        <v>2693</v>
      </c>
      <c r="L122" s="62"/>
      <c r="M122" s="209" t="s">
        <v>21</v>
      </c>
      <c r="N122" s="210" t="s">
        <v>47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780</v>
      </c>
      <c r="AT122" s="25" t="s">
        <v>204</v>
      </c>
      <c r="AU122" s="25" t="s">
        <v>86</v>
      </c>
      <c r="AY122" s="25" t="s">
        <v>201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84</v>
      </c>
      <c r="BK122" s="213">
        <f>ROUND(I122*H122,2)</f>
        <v>0</v>
      </c>
      <c r="BL122" s="25" t="s">
        <v>780</v>
      </c>
      <c r="BM122" s="25" t="s">
        <v>2731</v>
      </c>
    </row>
    <row r="123" spans="2:65" s="1" customFormat="1" ht="13.5">
      <c r="B123" s="42"/>
      <c r="C123" s="64"/>
      <c r="D123" s="214" t="s">
        <v>210</v>
      </c>
      <c r="E123" s="64"/>
      <c r="F123" s="215" t="s">
        <v>2732</v>
      </c>
      <c r="G123" s="64"/>
      <c r="H123" s="64"/>
      <c r="I123" s="173"/>
      <c r="J123" s="64"/>
      <c r="K123" s="64"/>
      <c r="L123" s="62"/>
      <c r="M123" s="216"/>
      <c r="N123" s="43"/>
      <c r="O123" s="43"/>
      <c r="P123" s="43"/>
      <c r="Q123" s="43"/>
      <c r="R123" s="43"/>
      <c r="S123" s="43"/>
      <c r="T123" s="79"/>
      <c r="AT123" s="25" t="s">
        <v>210</v>
      </c>
      <c r="AU123" s="25" t="s">
        <v>86</v>
      </c>
    </row>
    <row r="124" spans="2:65" s="1" customFormat="1" ht="16.5" customHeight="1">
      <c r="B124" s="42"/>
      <c r="C124" s="255" t="s">
        <v>259</v>
      </c>
      <c r="D124" s="255" t="s">
        <v>497</v>
      </c>
      <c r="E124" s="256" t="s">
        <v>2733</v>
      </c>
      <c r="F124" s="257" t="s">
        <v>2734</v>
      </c>
      <c r="G124" s="258" t="s">
        <v>2225</v>
      </c>
      <c r="H124" s="259">
        <v>81</v>
      </c>
      <c r="I124" s="260"/>
      <c r="J124" s="261">
        <f>ROUND(I124*H124,2)</f>
        <v>0</v>
      </c>
      <c r="K124" s="257" t="s">
        <v>2693</v>
      </c>
      <c r="L124" s="262"/>
      <c r="M124" s="263" t="s">
        <v>21</v>
      </c>
      <c r="N124" s="264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2694</v>
      </c>
      <c r="AT124" s="25" t="s">
        <v>497</v>
      </c>
      <c r="AU124" s="25" t="s">
        <v>86</v>
      </c>
      <c r="AY124" s="25" t="s">
        <v>201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2694</v>
      </c>
      <c r="BM124" s="25" t="s">
        <v>2735</v>
      </c>
    </row>
    <row r="125" spans="2:65" s="1" customFormat="1" ht="13.5">
      <c r="B125" s="42"/>
      <c r="C125" s="64"/>
      <c r="D125" s="214" t="s">
        <v>210</v>
      </c>
      <c r="E125" s="64"/>
      <c r="F125" s="215" t="s">
        <v>2734</v>
      </c>
      <c r="G125" s="64"/>
      <c r="H125" s="64"/>
      <c r="I125" s="173"/>
      <c r="J125" s="64"/>
      <c r="K125" s="64"/>
      <c r="L125" s="62"/>
      <c r="M125" s="216"/>
      <c r="N125" s="43"/>
      <c r="O125" s="43"/>
      <c r="P125" s="43"/>
      <c r="Q125" s="43"/>
      <c r="R125" s="43"/>
      <c r="S125" s="43"/>
      <c r="T125" s="79"/>
      <c r="AT125" s="25" t="s">
        <v>210</v>
      </c>
      <c r="AU125" s="25" t="s">
        <v>86</v>
      </c>
    </row>
    <row r="126" spans="2:65" s="1" customFormat="1" ht="25.5" customHeight="1">
      <c r="B126" s="42"/>
      <c r="C126" s="202" t="s">
        <v>263</v>
      </c>
      <c r="D126" s="202" t="s">
        <v>204</v>
      </c>
      <c r="E126" s="203" t="s">
        <v>2736</v>
      </c>
      <c r="F126" s="204" t="s">
        <v>2737</v>
      </c>
      <c r="G126" s="205" t="s">
        <v>229</v>
      </c>
      <c r="H126" s="206">
        <v>2</v>
      </c>
      <c r="I126" s="207"/>
      <c r="J126" s="208">
        <f>ROUND(I126*H126,2)</f>
        <v>0</v>
      </c>
      <c r="K126" s="204" t="s">
        <v>2693</v>
      </c>
      <c r="L126" s="62"/>
      <c r="M126" s="209" t="s">
        <v>21</v>
      </c>
      <c r="N126" s="210" t="s">
        <v>47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780</v>
      </c>
      <c r="AT126" s="25" t="s">
        <v>204</v>
      </c>
      <c r="AU126" s="25" t="s">
        <v>86</v>
      </c>
      <c r="AY126" s="25" t="s">
        <v>201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780</v>
      </c>
      <c r="BM126" s="25" t="s">
        <v>2738</v>
      </c>
    </row>
    <row r="127" spans="2:65" s="1" customFormat="1" ht="27">
      <c r="B127" s="42"/>
      <c r="C127" s="64"/>
      <c r="D127" s="214" t="s">
        <v>210</v>
      </c>
      <c r="E127" s="64"/>
      <c r="F127" s="215" t="s">
        <v>2739</v>
      </c>
      <c r="G127" s="64"/>
      <c r="H127" s="64"/>
      <c r="I127" s="173"/>
      <c r="J127" s="64"/>
      <c r="K127" s="64"/>
      <c r="L127" s="62"/>
      <c r="M127" s="216"/>
      <c r="N127" s="43"/>
      <c r="O127" s="43"/>
      <c r="P127" s="43"/>
      <c r="Q127" s="43"/>
      <c r="R127" s="43"/>
      <c r="S127" s="43"/>
      <c r="T127" s="79"/>
      <c r="AT127" s="25" t="s">
        <v>210</v>
      </c>
      <c r="AU127" s="25" t="s">
        <v>86</v>
      </c>
    </row>
    <row r="128" spans="2:65" s="11" customFormat="1" ht="29.85" customHeight="1">
      <c r="B128" s="186"/>
      <c r="C128" s="187"/>
      <c r="D128" s="188" t="s">
        <v>75</v>
      </c>
      <c r="E128" s="200" t="s">
        <v>2740</v>
      </c>
      <c r="F128" s="200" t="s">
        <v>2741</v>
      </c>
      <c r="G128" s="187"/>
      <c r="H128" s="187"/>
      <c r="I128" s="190"/>
      <c r="J128" s="201">
        <f>BK128</f>
        <v>0</v>
      </c>
      <c r="K128" s="187"/>
      <c r="L128" s="192"/>
      <c r="M128" s="193"/>
      <c r="N128" s="194"/>
      <c r="O128" s="194"/>
      <c r="P128" s="195">
        <f>SUM(P129:P132)</f>
        <v>0</v>
      </c>
      <c r="Q128" s="194"/>
      <c r="R128" s="195">
        <f>SUM(R129:R132)</f>
        <v>0</v>
      </c>
      <c r="S128" s="194"/>
      <c r="T128" s="196">
        <f>SUM(T129:T132)</f>
        <v>0</v>
      </c>
      <c r="AR128" s="197" t="s">
        <v>121</v>
      </c>
      <c r="AT128" s="198" t="s">
        <v>75</v>
      </c>
      <c r="AU128" s="198" t="s">
        <v>84</v>
      </c>
      <c r="AY128" s="197" t="s">
        <v>201</v>
      </c>
      <c r="BK128" s="199">
        <f>SUM(BK129:BK132)</f>
        <v>0</v>
      </c>
    </row>
    <row r="129" spans="2:65" s="1" customFormat="1" ht="25.5" customHeight="1">
      <c r="B129" s="42"/>
      <c r="C129" s="202" t="s">
        <v>10</v>
      </c>
      <c r="D129" s="202" t="s">
        <v>204</v>
      </c>
      <c r="E129" s="203" t="s">
        <v>2742</v>
      </c>
      <c r="F129" s="204" t="s">
        <v>2743</v>
      </c>
      <c r="G129" s="205" t="s">
        <v>229</v>
      </c>
      <c r="H129" s="206">
        <v>2</v>
      </c>
      <c r="I129" s="207"/>
      <c r="J129" s="208">
        <f>ROUND(I129*H129,2)</f>
        <v>0</v>
      </c>
      <c r="K129" s="204" t="s">
        <v>2693</v>
      </c>
      <c r="L129" s="62"/>
      <c r="M129" s="209" t="s">
        <v>21</v>
      </c>
      <c r="N129" s="210" t="s">
        <v>47</v>
      </c>
      <c r="O129" s="4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780</v>
      </c>
      <c r="AT129" s="25" t="s">
        <v>204</v>
      </c>
      <c r="AU129" s="25" t="s">
        <v>86</v>
      </c>
      <c r="AY129" s="25" t="s">
        <v>201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84</v>
      </c>
      <c r="BK129" s="213">
        <f>ROUND(I129*H129,2)</f>
        <v>0</v>
      </c>
      <c r="BL129" s="25" t="s">
        <v>780</v>
      </c>
      <c r="BM129" s="25" t="s">
        <v>2744</v>
      </c>
    </row>
    <row r="130" spans="2:65" s="1" customFormat="1" ht="13.5">
      <c r="B130" s="42"/>
      <c r="C130" s="64"/>
      <c r="D130" s="214" t="s">
        <v>210</v>
      </c>
      <c r="E130" s="64"/>
      <c r="F130" s="215" t="s">
        <v>2745</v>
      </c>
      <c r="G130" s="64"/>
      <c r="H130" s="64"/>
      <c r="I130" s="173"/>
      <c r="J130" s="64"/>
      <c r="K130" s="64"/>
      <c r="L130" s="62"/>
      <c r="M130" s="216"/>
      <c r="N130" s="43"/>
      <c r="O130" s="43"/>
      <c r="P130" s="43"/>
      <c r="Q130" s="43"/>
      <c r="R130" s="43"/>
      <c r="S130" s="43"/>
      <c r="T130" s="79"/>
      <c r="AT130" s="25" t="s">
        <v>210</v>
      </c>
      <c r="AU130" s="25" t="s">
        <v>86</v>
      </c>
    </row>
    <row r="131" spans="2:65" s="1" customFormat="1" ht="16.5" customHeight="1">
      <c r="B131" s="42"/>
      <c r="C131" s="255" t="s">
        <v>360</v>
      </c>
      <c r="D131" s="255" t="s">
        <v>497</v>
      </c>
      <c r="E131" s="256" t="s">
        <v>2746</v>
      </c>
      <c r="F131" s="257" t="s">
        <v>2747</v>
      </c>
      <c r="G131" s="258" t="s">
        <v>2225</v>
      </c>
      <c r="H131" s="259">
        <v>2</v>
      </c>
      <c r="I131" s="260"/>
      <c r="J131" s="261">
        <f>ROUND(I131*H131,2)</f>
        <v>0</v>
      </c>
      <c r="K131" s="257" t="s">
        <v>2693</v>
      </c>
      <c r="L131" s="262"/>
      <c r="M131" s="263" t="s">
        <v>21</v>
      </c>
      <c r="N131" s="264" t="s">
        <v>47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2694</v>
      </c>
      <c r="AT131" s="25" t="s">
        <v>497</v>
      </c>
      <c r="AU131" s="25" t="s">
        <v>86</v>
      </c>
      <c r="AY131" s="25" t="s">
        <v>201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84</v>
      </c>
      <c r="BK131" s="213">
        <f>ROUND(I131*H131,2)</f>
        <v>0</v>
      </c>
      <c r="BL131" s="25" t="s">
        <v>2694</v>
      </c>
      <c r="BM131" s="25" t="s">
        <v>2748</v>
      </c>
    </row>
    <row r="132" spans="2:65" s="1" customFormat="1" ht="13.5">
      <c r="B132" s="42"/>
      <c r="C132" s="64"/>
      <c r="D132" s="214" t="s">
        <v>210</v>
      </c>
      <c r="E132" s="64"/>
      <c r="F132" s="215" t="s">
        <v>2747</v>
      </c>
      <c r="G132" s="64"/>
      <c r="H132" s="64"/>
      <c r="I132" s="173"/>
      <c r="J132" s="64"/>
      <c r="K132" s="64"/>
      <c r="L132" s="62"/>
      <c r="M132" s="216"/>
      <c r="N132" s="43"/>
      <c r="O132" s="43"/>
      <c r="P132" s="43"/>
      <c r="Q132" s="43"/>
      <c r="R132" s="43"/>
      <c r="S132" s="43"/>
      <c r="T132" s="79"/>
      <c r="AT132" s="25" t="s">
        <v>210</v>
      </c>
      <c r="AU132" s="25" t="s">
        <v>86</v>
      </c>
    </row>
    <row r="133" spans="2:65" s="11" customFormat="1" ht="29.85" customHeight="1">
      <c r="B133" s="186"/>
      <c r="C133" s="187"/>
      <c r="D133" s="188" t="s">
        <v>75</v>
      </c>
      <c r="E133" s="200" t="s">
        <v>2749</v>
      </c>
      <c r="F133" s="200" t="s">
        <v>2750</v>
      </c>
      <c r="G133" s="187"/>
      <c r="H133" s="187"/>
      <c r="I133" s="190"/>
      <c r="J133" s="201">
        <f>BK133</f>
        <v>0</v>
      </c>
      <c r="K133" s="187"/>
      <c r="L133" s="192"/>
      <c r="M133" s="193"/>
      <c r="N133" s="194"/>
      <c r="O133" s="194"/>
      <c r="P133" s="195">
        <f>P134+P144+P153+P164</f>
        <v>0</v>
      </c>
      <c r="Q133" s="194"/>
      <c r="R133" s="195">
        <f>R134+R144+R153+R164</f>
        <v>3.6272047999999999</v>
      </c>
      <c r="S133" s="194"/>
      <c r="T133" s="196">
        <f>T134+T144+T153+T164</f>
        <v>7.9269999999999996</v>
      </c>
      <c r="AR133" s="197" t="s">
        <v>121</v>
      </c>
      <c r="AT133" s="198" t="s">
        <v>75</v>
      </c>
      <c r="AU133" s="198" t="s">
        <v>84</v>
      </c>
      <c r="AY133" s="197" t="s">
        <v>201</v>
      </c>
      <c r="BK133" s="199">
        <f>BK134+BK144+BK153+BK164</f>
        <v>0</v>
      </c>
    </row>
    <row r="134" spans="2:65" s="11" customFormat="1" ht="14.85" customHeight="1">
      <c r="B134" s="186"/>
      <c r="C134" s="187"/>
      <c r="D134" s="188" t="s">
        <v>75</v>
      </c>
      <c r="E134" s="200" t="s">
        <v>2751</v>
      </c>
      <c r="F134" s="200" t="s">
        <v>2752</v>
      </c>
      <c r="G134" s="187"/>
      <c r="H134" s="187"/>
      <c r="I134" s="190"/>
      <c r="J134" s="201">
        <f>BK134</f>
        <v>0</v>
      </c>
      <c r="K134" s="187"/>
      <c r="L134" s="192"/>
      <c r="M134" s="193"/>
      <c r="N134" s="194"/>
      <c r="O134" s="194"/>
      <c r="P134" s="195">
        <f>SUM(P135:P143)</f>
        <v>0</v>
      </c>
      <c r="Q134" s="194"/>
      <c r="R134" s="195">
        <f>SUM(R135:R143)</f>
        <v>0</v>
      </c>
      <c r="S134" s="194"/>
      <c r="T134" s="196">
        <f>SUM(T135:T143)</f>
        <v>1.0249999999999999</v>
      </c>
      <c r="AR134" s="197" t="s">
        <v>121</v>
      </c>
      <c r="AT134" s="198" t="s">
        <v>75</v>
      </c>
      <c r="AU134" s="198" t="s">
        <v>86</v>
      </c>
      <c r="AY134" s="197" t="s">
        <v>201</v>
      </c>
      <c r="BK134" s="199">
        <f>SUM(BK135:BK143)</f>
        <v>0</v>
      </c>
    </row>
    <row r="135" spans="2:65" s="1" customFormat="1" ht="16.5" customHeight="1">
      <c r="B135" s="42"/>
      <c r="C135" s="202" t="s">
        <v>366</v>
      </c>
      <c r="D135" s="202" t="s">
        <v>204</v>
      </c>
      <c r="E135" s="203" t="s">
        <v>2753</v>
      </c>
      <c r="F135" s="204" t="s">
        <v>2754</v>
      </c>
      <c r="G135" s="205" t="s">
        <v>288</v>
      </c>
      <c r="H135" s="206">
        <v>7.9269999999999996</v>
      </c>
      <c r="I135" s="207"/>
      <c r="J135" s="208">
        <f>ROUND(I135*H135,2)</f>
        <v>0</v>
      </c>
      <c r="K135" s="204" t="s">
        <v>2693</v>
      </c>
      <c r="L135" s="62"/>
      <c r="M135" s="209" t="s">
        <v>21</v>
      </c>
      <c r="N135" s="210" t="s">
        <v>47</v>
      </c>
      <c r="O135" s="43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780</v>
      </c>
      <c r="AT135" s="25" t="s">
        <v>204</v>
      </c>
      <c r="AU135" s="25" t="s">
        <v>121</v>
      </c>
      <c r="AY135" s="25" t="s">
        <v>201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84</v>
      </c>
      <c r="BK135" s="213">
        <f>ROUND(I135*H135,2)</f>
        <v>0</v>
      </c>
      <c r="BL135" s="25" t="s">
        <v>780</v>
      </c>
      <c r="BM135" s="25" t="s">
        <v>2755</v>
      </c>
    </row>
    <row r="136" spans="2:65" s="1" customFormat="1" ht="27">
      <c r="B136" s="42"/>
      <c r="C136" s="64"/>
      <c r="D136" s="214" t="s">
        <v>210</v>
      </c>
      <c r="E136" s="64"/>
      <c r="F136" s="215" t="s">
        <v>2756</v>
      </c>
      <c r="G136" s="64"/>
      <c r="H136" s="64"/>
      <c r="I136" s="173"/>
      <c r="J136" s="64"/>
      <c r="K136" s="64"/>
      <c r="L136" s="62"/>
      <c r="M136" s="216"/>
      <c r="N136" s="43"/>
      <c r="O136" s="43"/>
      <c r="P136" s="43"/>
      <c r="Q136" s="43"/>
      <c r="R136" s="43"/>
      <c r="S136" s="43"/>
      <c r="T136" s="79"/>
      <c r="AT136" s="25" t="s">
        <v>210</v>
      </c>
      <c r="AU136" s="25" t="s">
        <v>121</v>
      </c>
    </row>
    <row r="137" spans="2:65" s="1" customFormat="1" ht="25.5" customHeight="1">
      <c r="B137" s="42"/>
      <c r="C137" s="202" t="s">
        <v>373</v>
      </c>
      <c r="D137" s="202" t="s">
        <v>204</v>
      </c>
      <c r="E137" s="203" t="s">
        <v>2757</v>
      </c>
      <c r="F137" s="204" t="s">
        <v>2758</v>
      </c>
      <c r="G137" s="205" t="s">
        <v>288</v>
      </c>
      <c r="H137" s="206">
        <v>150.613</v>
      </c>
      <c r="I137" s="207"/>
      <c r="J137" s="208">
        <f>ROUND(I137*H137,2)</f>
        <v>0</v>
      </c>
      <c r="K137" s="204" t="s">
        <v>2693</v>
      </c>
      <c r="L137" s="62"/>
      <c r="M137" s="209" t="s">
        <v>21</v>
      </c>
      <c r="N137" s="210" t="s">
        <v>47</v>
      </c>
      <c r="O137" s="43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780</v>
      </c>
      <c r="AT137" s="25" t="s">
        <v>204</v>
      </c>
      <c r="AU137" s="25" t="s">
        <v>121</v>
      </c>
      <c r="AY137" s="25" t="s">
        <v>201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84</v>
      </c>
      <c r="BK137" s="213">
        <f>ROUND(I137*H137,2)</f>
        <v>0</v>
      </c>
      <c r="BL137" s="25" t="s">
        <v>780</v>
      </c>
      <c r="BM137" s="25" t="s">
        <v>2759</v>
      </c>
    </row>
    <row r="138" spans="2:65" s="1" customFormat="1" ht="40.5">
      <c r="B138" s="42"/>
      <c r="C138" s="64"/>
      <c r="D138" s="214" t="s">
        <v>210</v>
      </c>
      <c r="E138" s="64"/>
      <c r="F138" s="215" t="s">
        <v>2760</v>
      </c>
      <c r="G138" s="64"/>
      <c r="H138" s="64"/>
      <c r="I138" s="173"/>
      <c r="J138" s="64"/>
      <c r="K138" s="64"/>
      <c r="L138" s="62"/>
      <c r="M138" s="216"/>
      <c r="N138" s="43"/>
      <c r="O138" s="43"/>
      <c r="P138" s="43"/>
      <c r="Q138" s="43"/>
      <c r="R138" s="43"/>
      <c r="S138" s="43"/>
      <c r="T138" s="79"/>
      <c r="AT138" s="25" t="s">
        <v>210</v>
      </c>
      <c r="AU138" s="25" t="s">
        <v>121</v>
      </c>
    </row>
    <row r="139" spans="2:65" s="12" customFormat="1" ht="13.5">
      <c r="B139" s="220"/>
      <c r="C139" s="221"/>
      <c r="D139" s="214" t="s">
        <v>284</v>
      </c>
      <c r="E139" s="222" t="s">
        <v>21</v>
      </c>
      <c r="F139" s="223" t="s">
        <v>2761</v>
      </c>
      <c r="G139" s="221"/>
      <c r="H139" s="224">
        <v>150.613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284</v>
      </c>
      <c r="AU139" s="230" t="s">
        <v>121</v>
      </c>
      <c r="AV139" s="12" t="s">
        <v>86</v>
      </c>
      <c r="AW139" s="12" t="s">
        <v>39</v>
      </c>
      <c r="AX139" s="12" t="s">
        <v>84</v>
      </c>
      <c r="AY139" s="230" t="s">
        <v>201</v>
      </c>
    </row>
    <row r="140" spans="2:65" s="1" customFormat="1" ht="16.5" customHeight="1">
      <c r="B140" s="42"/>
      <c r="C140" s="202" t="s">
        <v>381</v>
      </c>
      <c r="D140" s="202" t="s">
        <v>204</v>
      </c>
      <c r="E140" s="203" t="s">
        <v>2762</v>
      </c>
      <c r="F140" s="204" t="s">
        <v>2763</v>
      </c>
      <c r="G140" s="205" t="s">
        <v>288</v>
      </c>
      <c r="H140" s="206">
        <v>0.5</v>
      </c>
      <c r="I140" s="207"/>
      <c r="J140" s="208">
        <f>ROUND(I140*H140,2)</f>
        <v>0</v>
      </c>
      <c r="K140" s="204" t="s">
        <v>2693</v>
      </c>
      <c r="L140" s="62"/>
      <c r="M140" s="209" t="s">
        <v>21</v>
      </c>
      <c r="N140" s="210" t="s">
        <v>47</v>
      </c>
      <c r="O140" s="43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5" t="s">
        <v>780</v>
      </c>
      <c r="AT140" s="25" t="s">
        <v>204</v>
      </c>
      <c r="AU140" s="25" t="s">
        <v>121</v>
      </c>
      <c r="AY140" s="25" t="s">
        <v>201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5" t="s">
        <v>84</v>
      </c>
      <c r="BK140" s="213">
        <f>ROUND(I140*H140,2)</f>
        <v>0</v>
      </c>
      <c r="BL140" s="25" t="s">
        <v>780</v>
      </c>
      <c r="BM140" s="25" t="s">
        <v>2764</v>
      </c>
    </row>
    <row r="141" spans="2:65" s="1" customFormat="1" ht="27">
      <c r="B141" s="42"/>
      <c r="C141" s="64"/>
      <c r="D141" s="214" t="s">
        <v>210</v>
      </c>
      <c r="E141" s="64"/>
      <c r="F141" s="215" t="s">
        <v>2765</v>
      </c>
      <c r="G141" s="64"/>
      <c r="H141" s="64"/>
      <c r="I141" s="173"/>
      <c r="J141" s="64"/>
      <c r="K141" s="64"/>
      <c r="L141" s="62"/>
      <c r="M141" s="216"/>
      <c r="N141" s="43"/>
      <c r="O141" s="43"/>
      <c r="P141" s="43"/>
      <c r="Q141" s="43"/>
      <c r="R141" s="43"/>
      <c r="S141" s="43"/>
      <c r="T141" s="79"/>
      <c r="AT141" s="25" t="s">
        <v>210</v>
      </c>
      <c r="AU141" s="25" t="s">
        <v>121</v>
      </c>
    </row>
    <row r="142" spans="2:65" s="1" customFormat="1" ht="25.5" customHeight="1">
      <c r="B142" s="42"/>
      <c r="C142" s="202" t="s">
        <v>387</v>
      </c>
      <c r="D142" s="202" t="s">
        <v>204</v>
      </c>
      <c r="E142" s="203" t="s">
        <v>2766</v>
      </c>
      <c r="F142" s="204" t="s">
        <v>2767</v>
      </c>
      <c r="G142" s="205" t="s">
        <v>281</v>
      </c>
      <c r="H142" s="206">
        <v>5</v>
      </c>
      <c r="I142" s="207"/>
      <c r="J142" s="208">
        <f>ROUND(I142*H142,2)</f>
        <v>0</v>
      </c>
      <c r="K142" s="204" t="s">
        <v>2693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0.20499999999999999</v>
      </c>
      <c r="T142" s="212">
        <f>S142*H142</f>
        <v>1.0249999999999999</v>
      </c>
      <c r="AR142" s="25" t="s">
        <v>780</v>
      </c>
      <c r="AT142" s="25" t="s">
        <v>204</v>
      </c>
      <c r="AU142" s="25" t="s">
        <v>121</v>
      </c>
      <c r="AY142" s="25" t="s">
        <v>201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780</v>
      </c>
      <c r="BM142" s="25" t="s">
        <v>2768</v>
      </c>
    </row>
    <row r="143" spans="2:65" s="1" customFormat="1" ht="13.5">
      <c r="B143" s="42"/>
      <c r="C143" s="64"/>
      <c r="D143" s="214" t="s">
        <v>210</v>
      </c>
      <c r="E143" s="64"/>
      <c r="F143" s="215" t="s">
        <v>2769</v>
      </c>
      <c r="G143" s="64"/>
      <c r="H143" s="64"/>
      <c r="I143" s="173"/>
      <c r="J143" s="64"/>
      <c r="K143" s="64"/>
      <c r="L143" s="62"/>
      <c r="M143" s="216"/>
      <c r="N143" s="43"/>
      <c r="O143" s="43"/>
      <c r="P143" s="43"/>
      <c r="Q143" s="43"/>
      <c r="R143" s="43"/>
      <c r="S143" s="43"/>
      <c r="T143" s="79"/>
      <c r="AT143" s="25" t="s">
        <v>210</v>
      </c>
      <c r="AU143" s="25" t="s">
        <v>121</v>
      </c>
    </row>
    <row r="144" spans="2:65" s="11" customFormat="1" ht="22.35" customHeight="1">
      <c r="B144" s="186"/>
      <c r="C144" s="187"/>
      <c r="D144" s="188" t="s">
        <v>75</v>
      </c>
      <c r="E144" s="200" t="s">
        <v>2770</v>
      </c>
      <c r="F144" s="200" t="s">
        <v>2771</v>
      </c>
      <c r="G144" s="187"/>
      <c r="H144" s="187"/>
      <c r="I144" s="190"/>
      <c r="J144" s="201">
        <f>BK144</f>
        <v>0</v>
      </c>
      <c r="K144" s="187"/>
      <c r="L144" s="192"/>
      <c r="M144" s="193"/>
      <c r="N144" s="194"/>
      <c r="O144" s="194"/>
      <c r="P144" s="195">
        <f>SUM(P145:P152)</f>
        <v>0</v>
      </c>
      <c r="Q144" s="194"/>
      <c r="R144" s="195">
        <f>SUM(R145:R152)</f>
        <v>0</v>
      </c>
      <c r="S144" s="194"/>
      <c r="T144" s="196">
        <f>SUM(T145:T152)</f>
        <v>0</v>
      </c>
      <c r="AR144" s="197" t="s">
        <v>121</v>
      </c>
      <c r="AT144" s="198" t="s">
        <v>75</v>
      </c>
      <c r="AU144" s="198" t="s">
        <v>86</v>
      </c>
      <c r="AY144" s="197" t="s">
        <v>201</v>
      </c>
      <c r="BK144" s="199">
        <f>SUM(BK145:BK152)</f>
        <v>0</v>
      </c>
    </row>
    <row r="145" spans="2:65" s="1" customFormat="1" ht="25.5" customHeight="1">
      <c r="B145" s="42"/>
      <c r="C145" s="202" t="s">
        <v>9</v>
      </c>
      <c r="D145" s="202" t="s">
        <v>204</v>
      </c>
      <c r="E145" s="203" t="s">
        <v>2772</v>
      </c>
      <c r="F145" s="204" t="s">
        <v>2773</v>
      </c>
      <c r="G145" s="205" t="s">
        <v>311</v>
      </c>
      <c r="H145" s="206">
        <v>46</v>
      </c>
      <c r="I145" s="207"/>
      <c r="J145" s="208">
        <f>ROUND(I145*H145,2)</f>
        <v>0</v>
      </c>
      <c r="K145" s="204" t="s">
        <v>2693</v>
      </c>
      <c r="L145" s="62"/>
      <c r="M145" s="209" t="s">
        <v>21</v>
      </c>
      <c r="N145" s="210" t="s">
        <v>47</v>
      </c>
      <c r="O145" s="43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780</v>
      </c>
      <c r="AT145" s="25" t="s">
        <v>204</v>
      </c>
      <c r="AU145" s="25" t="s">
        <v>121</v>
      </c>
      <c r="AY145" s="25" t="s">
        <v>201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780</v>
      </c>
      <c r="BM145" s="25" t="s">
        <v>2774</v>
      </c>
    </row>
    <row r="146" spans="2:65" s="1" customFormat="1" ht="27">
      <c r="B146" s="42"/>
      <c r="C146" s="64"/>
      <c r="D146" s="214" t="s">
        <v>210</v>
      </c>
      <c r="E146" s="64"/>
      <c r="F146" s="215" t="s">
        <v>2775</v>
      </c>
      <c r="G146" s="64"/>
      <c r="H146" s="64"/>
      <c r="I146" s="173"/>
      <c r="J146" s="64"/>
      <c r="K146" s="64"/>
      <c r="L146" s="62"/>
      <c r="M146" s="216"/>
      <c r="N146" s="43"/>
      <c r="O146" s="43"/>
      <c r="P146" s="43"/>
      <c r="Q146" s="43"/>
      <c r="R146" s="43"/>
      <c r="S146" s="43"/>
      <c r="T146" s="79"/>
      <c r="AT146" s="25" t="s">
        <v>210</v>
      </c>
      <c r="AU146" s="25" t="s">
        <v>121</v>
      </c>
    </row>
    <row r="147" spans="2:65" s="1" customFormat="1" ht="25.5" customHeight="1">
      <c r="B147" s="42"/>
      <c r="C147" s="202" t="s">
        <v>398</v>
      </c>
      <c r="D147" s="202" t="s">
        <v>204</v>
      </c>
      <c r="E147" s="203" t="s">
        <v>2776</v>
      </c>
      <c r="F147" s="204" t="s">
        <v>2777</v>
      </c>
      <c r="G147" s="205" t="s">
        <v>229</v>
      </c>
      <c r="H147" s="206">
        <v>2</v>
      </c>
      <c r="I147" s="207"/>
      <c r="J147" s="208">
        <f>ROUND(I147*H147,2)</f>
        <v>0</v>
      </c>
      <c r="K147" s="204" t="s">
        <v>2693</v>
      </c>
      <c r="L147" s="62"/>
      <c r="M147" s="209" t="s">
        <v>21</v>
      </c>
      <c r="N147" s="210" t="s">
        <v>47</v>
      </c>
      <c r="O147" s="43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AR147" s="25" t="s">
        <v>780</v>
      </c>
      <c r="AT147" s="25" t="s">
        <v>204</v>
      </c>
      <c r="AU147" s="25" t="s">
        <v>121</v>
      </c>
      <c r="AY147" s="25" t="s">
        <v>201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84</v>
      </c>
      <c r="BK147" s="213">
        <f>ROUND(I147*H147,2)</f>
        <v>0</v>
      </c>
      <c r="BL147" s="25" t="s">
        <v>780</v>
      </c>
      <c r="BM147" s="25" t="s">
        <v>2778</v>
      </c>
    </row>
    <row r="148" spans="2:65" s="1" customFormat="1" ht="27">
      <c r="B148" s="42"/>
      <c r="C148" s="64"/>
      <c r="D148" s="214" t="s">
        <v>210</v>
      </c>
      <c r="E148" s="64"/>
      <c r="F148" s="215" t="s">
        <v>2779</v>
      </c>
      <c r="G148" s="64"/>
      <c r="H148" s="64"/>
      <c r="I148" s="173"/>
      <c r="J148" s="64"/>
      <c r="K148" s="64"/>
      <c r="L148" s="62"/>
      <c r="M148" s="216"/>
      <c r="N148" s="43"/>
      <c r="O148" s="43"/>
      <c r="P148" s="43"/>
      <c r="Q148" s="43"/>
      <c r="R148" s="43"/>
      <c r="S148" s="43"/>
      <c r="T148" s="79"/>
      <c r="AT148" s="25" t="s">
        <v>210</v>
      </c>
      <c r="AU148" s="25" t="s">
        <v>121</v>
      </c>
    </row>
    <row r="149" spans="2:65" s="1" customFormat="1" ht="16.5" customHeight="1">
      <c r="B149" s="42"/>
      <c r="C149" s="202" t="s">
        <v>406</v>
      </c>
      <c r="D149" s="202" t="s">
        <v>204</v>
      </c>
      <c r="E149" s="203" t="s">
        <v>2780</v>
      </c>
      <c r="F149" s="204" t="s">
        <v>2781</v>
      </c>
      <c r="G149" s="205" t="s">
        <v>311</v>
      </c>
      <c r="H149" s="206">
        <v>46</v>
      </c>
      <c r="I149" s="207"/>
      <c r="J149" s="208">
        <f>ROUND(I149*H149,2)</f>
        <v>0</v>
      </c>
      <c r="K149" s="204" t="s">
        <v>2693</v>
      </c>
      <c r="L149" s="62"/>
      <c r="M149" s="209" t="s">
        <v>21</v>
      </c>
      <c r="N149" s="210" t="s">
        <v>47</v>
      </c>
      <c r="O149" s="43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780</v>
      </c>
      <c r="AT149" s="25" t="s">
        <v>204</v>
      </c>
      <c r="AU149" s="25" t="s">
        <v>121</v>
      </c>
      <c r="AY149" s="25" t="s">
        <v>201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84</v>
      </c>
      <c r="BK149" s="213">
        <f>ROUND(I149*H149,2)</f>
        <v>0</v>
      </c>
      <c r="BL149" s="25" t="s">
        <v>780</v>
      </c>
      <c r="BM149" s="25" t="s">
        <v>2782</v>
      </c>
    </row>
    <row r="150" spans="2:65" s="1" customFormat="1" ht="27">
      <c r="B150" s="42"/>
      <c r="C150" s="64"/>
      <c r="D150" s="214" t="s">
        <v>210</v>
      </c>
      <c r="E150" s="64"/>
      <c r="F150" s="215" t="s">
        <v>2783</v>
      </c>
      <c r="G150" s="64"/>
      <c r="H150" s="64"/>
      <c r="I150" s="173"/>
      <c r="J150" s="64"/>
      <c r="K150" s="64"/>
      <c r="L150" s="62"/>
      <c r="M150" s="216"/>
      <c r="N150" s="43"/>
      <c r="O150" s="43"/>
      <c r="P150" s="43"/>
      <c r="Q150" s="43"/>
      <c r="R150" s="43"/>
      <c r="S150" s="43"/>
      <c r="T150" s="79"/>
      <c r="AT150" s="25" t="s">
        <v>210</v>
      </c>
      <c r="AU150" s="25" t="s">
        <v>121</v>
      </c>
    </row>
    <row r="151" spans="2:65" s="1" customFormat="1" ht="16.5" customHeight="1">
      <c r="B151" s="42"/>
      <c r="C151" s="202" t="s">
        <v>412</v>
      </c>
      <c r="D151" s="202" t="s">
        <v>204</v>
      </c>
      <c r="E151" s="203" t="s">
        <v>2784</v>
      </c>
      <c r="F151" s="204" t="s">
        <v>2785</v>
      </c>
      <c r="G151" s="205" t="s">
        <v>288</v>
      </c>
      <c r="H151" s="206">
        <v>15.6</v>
      </c>
      <c r="I151" s="207"/>
      <c r="J151" s="208">
        <f>ROUND(I151*H151,2)</f>
        <v>0</v>
      </c>
      <c r="K151" s="204" t="s">
        <v>2693</v>
      </c>
      <c r="L151" s="62"/>
      <c r="M151" s="209" t="s">
        <v>21</v>
      </c>
      <c r="N151" s="210" t="s">
        <v>47</v>
      </c>
      <c r="O151" s="43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5" t="s">
        <v>780</v>
      </c>
      <c r="AT151" s="25" t="s">
        <v>204</v>
      </c>
      <c r="AU151" s="25" t="s">
        <v>121</v>
      </c>
      <c r="AY151" s="25" t="s">
        <v>201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84</v>
      </c>
      <c r="BK151" s="213">
        <f>ROUND(I151*H151,2)</f>
        <v>0</v>
      </c>
      <c r="BL151" s="25" t="s">
        <v>780</v>
      </c>
      <c r="BM151" s="25" t="s">
        <v>2786</v>
      </c>
    </row>
    <row r="152" spans="2:65" s="1" customFormat="1" ht="27">
      <c r="B152" s="42"/>
      <c r="C152" s="64"/>
      <c r="D152" s="214" t="s">
        <v>210</v>
      </c>
      <c r="E152" s="64"/>
      <c r="F152" s="215" t="s">
        <v>2787</v>
      </c>
      <c r="G152" s="64"/>
      <c r="H152" s="64"/>
      <c r="I152" s="173"/>
      <c r="J152" s="64"/>
      <c r="K152" s="64"/>
      <c r="L152" s="62"/>
      <c r="M152" s="216"/>
      <c r="N152" s="43"/>
      <c r="O152" s="43"/>
      <c r="P152" s="43"/>
      <c r="Q152" s="43"/>
      <c r="R152" s="43"/>
      <c r="S152" s="43"/>
      <c r="T152" s="79"/>
      <c r="AT152" s="25" t="s">
        <v>210</v>
      </c>
      <c r="AU152" s="25" t="s">
        <v>121</v>
      </c>
    </row>
    <row r="153" spans="2:65" s="11" customFormat="1" ht="22.35" customHeight="1">
      <c r="B153" s="186"/>
      <c r="C153" s="187"/>
      <c r="D153" s="188" t="s">
        <v>75</v>
      </c>
      <c r="E153" s="200" t="s">
        <v>2788</v>
      </c>
      <c r="F153" s="200" t="s">
        <v>2789</v>
      </c>
      <c r="G153" s="187"/>
      <c r="H153" s="187"/>
      <c r="I153" s="190"/>
      <c r="J153" s="201">
        <f>BK153</f>
        <v>0</v>
      </c>
      <c r="K153" s="187"/>
      <c r="L153" s="192"/>
      <c r="M153" s="193"/>
      <c r="N153" s="194"/>
      <c r="O153" s="194"/>
      <c r="P153" s="195">
        <f>SUM(P154:P163)</f>
        <v>0</v>
      </c>
      <c r="Q153" s="194"/>
      <c r="R153" s="195">
        <f>SUM(R154:R163)</f>
        <v>3.6267999999999998</v>
      </c>
      <c r="S153" s="194"/>
      <c r="T153" s="196">
        <f>SUM(T154:T163)</f>
        <v>6.9019999999999992</v>
      </c>
      <c r="AR153" s="197" t="s">
        <v>121</v>
      </c>
      <c r="AT153" s="198" t="s">
        <v>75</v>
      </c>
      <c r="AU153" s="198" t="s">
        <v>86</v>
      </c>
      <c r="AY153" s="197" t="s">
        <v>201</v>
      </c>
      <c r="BK153" s="199">
        <f>SUM(BK154:BK163)</f>
        <v>0</v>
      </c>
    </row>
    <row r="154" spans="2:65" s="1" customFormat="1" ht="25.5" customHeight="1">
      <c r="B154" s="42"/>
      <c r="C154" s="202" t="s">
        <v>544</v>
      </c>
      <c r="D154" s="202" t="s">
        <v>204</v>
      </c>
      <c r="E154" s="203" t="s">
        <v>2790</v>
      </c>
      <c r="F154" s="204" t="s">
        <v>2791</v>
      </c>
      <c r="G154" s="205" t="s">
        <v>311</v>
      </c>
      <c r="H154" s="206">
        <v>46</v>
      </c>
      <c r="I154" s="207"/>
      <c r="J154" s="208">
        <f>ROUND(I154*H154,2)</f>
        <v>0</v>
      </c>
      <c r="K154" s="204" t="s">
        <v>2792</v>
      </c>
      <c r="L154" s="62"/>
      <c r="M154" s="209" t="s">
        <v>21</v>
      </c>
      <c r="N154" s="210" t="s">
        <v>47</v>
      </c>
      <c r="O154" s="43"/>
      <c r="P154" s="211">
        <f>O154*H154</f>
        <v>0</v>
      </c>
      <c r="Q154" s="211">
        <v>7.4999999999999997E-2</v>
      </c>
      <c r="R154" s="211">
        <f>Q154*H154</f>
        <v>3.4499999999999997</v>
      </c>
      <c r="S154" s="211">
        <v>0.14599999999999999</v>
      </c>
      <c r="T154" s="212">
        <f>S154*H154</f>
        <v>6.7159999999999993</v>
      </c>
      <c r="AR154" s="25" t="s">
        <v>780</v>
      </c>
      <c r="AT154" s="25" t="s">
        <v>204</v>
      </c>
      <c r="AU154" s="25" t="s">
        <v>121</v>
      </c>
      <c r="AY154" s="25" t="s">
        <v>201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84</v>
      </c>
      <c r="BK154" s="213">
        <f>ROUND(I154*H154,2)</f>
        <v>0</v>
      </c>
      <c r="BL154" s="25" t="s">
        <v>780</v>
      </c>
      <c r="BM154" s="25" t="s">
        <v>2793</v>
      </c>
    </row>
    <row r="155" spans="2:65" s="1" customFormat="1" ht="40.5">
      <c r="B155" s="42"/>
      <c r="C155" s="64"/>
      <c r="D155" s="214" t="s">
        <v>210</v>
      </c>
      <c r="E155" s="64"/>
      <c r="F155" s="215" t="s">
        <v>2794</v>
      </c>
      <c r="G155" s="64"/>
      <c r="H155" s="64"/>
      <c r="I155" s="173"/>
      <c r="J155" s="64"/>
      <c r="K155" s="64"/>
      <c r="L155" s="62"/>
      <c r="M155" s="216"/>
      <c r="N155" s="43"/>
      <c r="O155" s="43"/>
      <c r="P155" s="43"/>
      <c r="Q155" s="43"/>
      <c r="R155" s="43"/>
      <c r="S155" s="43"/>
      <c r="T155" s="79"/>
      <c r="AT155" s="25" t="s">
        <v>210</v>
      </c>
      <c r="AU155" s="25" t="s">
        <v>121</v>
      </c>
    </row>
    <row r="156" spans="2:65" s="1" customFormat="1" ht="16.5" customHeight="1">
      <c r="B156" s="42"/>
      <c r="C156" s="255" t="s">
        <v>552</v>
      </c>
      <c r="D156" s="255" t="s">
        <v>497</v>
      </c>
      <c r="E156" s="256" t="s">
        <v>2795</v>
      </c>
      <c r="F156" s="257" t="s">
        <v>2796</v>
      </c>
      <c r="G156" s="258" t="s">
        <v>2225</v>
      </c>
      <c r="H156" s="259">
        <v>92</v>
      </c>
      <c r="I156" s="260"/>
      <c r="J156" s="261">
        <f>ROUND(I156*H156,2)</f>
        <v>0</v>
      </c>
      <c r="K156" s="257" t="s">
        <v>2792</v>
      </c>
      <c r="L156" s="262"/>
      <c r="M156" s="263" t="s">
        <v>21</v>
      </c>
      <c r="N156" s="264" t="s">
        <v>47</v>
      </c>
      <c r="O156" s="43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AR156" s="25" t="s">
        <v>2694</v>
      </c>
      <c r="AT156" s="25" t="s">
        <v>497</v>
      </c>
      <c r="AU156" s="25" t="s">
        <v>121</v>
      </c>
      <c r="AY156" s="25" t="s">
        <v>201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84</v>
      </c>
      <c r="BK156" s="213">
        <f>ROUND(I156*H156,2)</f>
        <v>0</v>
      </c>
      <c r="BL156" s="25" t="s">
        <v>2694</v>
      </c>
      <c r="BM156" s="25" t="s">
        <v>2797</v>
      </c>
    </row>
    <row r="157" spans="2:65" s="1" customFormat="1" ht="13.5">
      <c r="B157" s="42"/>
      <c r="C157" s="64"/>
      <c r="D157" s="214" t="s">
        <v>210</v>
      </c>
      <c r="E157" s="64"/>
      <c r="F157" s="215" t="s">
        <v>2796</v>
      </c>
      <c r="G157" s="64"/>
      <c r="H157" s="64"/>
      <c r="I157" s="173"/>
      <c r="J157" s="64"/>
      <c r="K157" s="64"/>
      <c r="L157" s="62"/>
      <c r="M157" s="216"/>
      <c r="N157" s="43"/>
      <c r="O157" s="43"/>
      <c r="P157" s="43"/>
      <c r="Q157" s="43"/>
      <c r="R157" s="43"/>
      <c r="S157" s="43"/>
      <c r="T157" s="79"/>
      <c r="AT157" s="25" t="s">
        <v>210</v>
      </c>
      <c r="AU157" s="25" t="s">
        <v>121</v>
      </c>
    </row>
    <row r="158" spans="2:65" s="1" customFormat="1" ht="16.5" customHeight="1">
      <c r="B158" s="42"/>
      <c r="C158" s="202" t="s">
        <v>561</v>
      </c>
      <c r="D158" s="202" t="s">
        <v>204</v>
      </c>
      <c r="E158" s="203" t="s">
        <v>2798</v>
      </c>
      <c r="F158" s="204" t="s">
        <v>2799</v>
      </c>
      <c r="G158" s="205" t="s">
        <v>229</v>
      </c>
      <c r="H158" s="206">
        <v>2</v>
      </c>
      <c r="I158" s="207"/>
      <c r="J158" s="208">
        <f>ROUND(I158*H158,2)</f>
        <v>0</v>
      </c>
      <c r="K158" s="204" t="s">
        <v>2693</v>
      </c>
      <c r="L158" s="62"/>
      <c r="M158" s="209" t="s">
        <v>21</v>
      </c>
      <c r="N158" s="210" t="s">
        <v>47</v>
      </c>
      <c r="O158" s="43"/>
      <c r="P158" s="211">
        <f>O158*H158</f>
        <v>0</v>
      </c>
      <c r="Q158" s="211">
        <v>3.8E-3</v>
      </c>
      <c r="R158" s="211">
        <f>Q158*H158</f>
        <v>7.6E-3</v>
      </c>
      <c r="S158" s="211">
        <v>0</v>
      </c>
      <c r="T158" s="212">
        <f>S158*H158</f>
        <v>0</v>
      </c>
      <c r="AR158" s="25" t="s">
        <v>780</v>
      </c>
      <c r="AT158" s="25" t="s">
        <v>204</v>
      </c>
      <c r="AU158" s="25" t="s">
        <v>121</v>
      </c>
      <c r="AY158" s="25" t="s">
        <v>201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84</v>
      </c>
      <c r="BK158" s="213">
        <f>ROUND(I158*H158,2)</f>
        <v>0</v>
      </c>
      <c r="BL158" s="25" t="s">
        <v>780</v>
      </c>
      <c r="BM158" s="25" t="s">
        <v>2800</v>
      </c>
    </row>
    <row r="159" spans="2:65" s="1" customFormat="1" ht="27">
      <c r="B159" s="42"/>
      <c r="C159" s="64"/>
      <c r="D159" s="214" t="s">
        <v>210</v>
      </c>
      <c r="E159" s="64"/>
      <c r="F159" s="215" t="s">
        <v>2801</v>
      </c>
      <c r="G159" s="64"/>
      <c r="H159" s="64"/>
      <c r="I159" s="173"/>
      <c r="J159" s="64"/>
      <c r="K159" s="64"/>
      <c r="L159" s="62"/>
      <c r="M159" s="216"/>
      <c r="N159" s="43"/>
      <c r="O159" s="43"/>
      <c r="P159" s="43"/>
      <c r="Q159" s="43"/>
      <c r="R159" s="43"/>
      <c r="S159" s="43"/>
      <c r="T159" s="79"/>
      <c r="AT159" s="25" t="s">
        <v>210</v>
      </c>
      <c r="AU159" s="25" t="s">
        <v>121</v>
      </c>
    </row>
    <row r="160" spans="2:65" s="1" customFormat="1" ht="16.5" customHeight="1">
      <c r="B160" s="42"/>
      <c r="C160" s="202" t="s">
        <v>567</v>
      </c>
      <c r="D160" s="202" t="s">
        <v>204</v>
      </c>
      <c r="E160" s="203" t="s">
        <v>2802</v>
      </c>
      <c r="F160" s="204" t="s">
        <v>2803</v>
      </c>
      <c r="G160" s="205" t="s">
        <v>229</v>
      </c>
      <c r="H160" s="206">
        <v>2</v>
      </c>
      <c r="I160" s="207"/>
      <c r="J160" s="208">
        <f>ROUND(I160*H160,2)</f>
        <v>0</v>
      </c>
      <c r="K160" s="204" t="s">
        <v>2693</v>
      </c>
      <c r="L160" s="62"/>
      <c r="M160" s="209" t="s">
        <v>21</v>
      </c>
      <c r="N160" s="210" t="s">
        <v>47</v>
      </c>
      <c r="O160" s="43"/>
      <c r="P160" s="211">
        <f>O160*H160</f>
        <v>0</v>
      </c>
      <c r="Q160" s="211">
        <v>7.6E-3</v>
      </c>
      <c r="R160" s="211">
        <f>Q160*H160</f>
        <v>1.52E-2</v>
      </c>
      <c r="S160" s="211">
        <v>0</v>
      </c>
      <c r="T160" s="212">
        <f>S160*H160</f>
        <v>0</v>
      </c>
      <c r="AR160" s="25" t="s">
        <v>780</v>
      </c>
      <c r="AT160" s="25" t="s">
        <v>204</v>
      </c>
      <c r="AU160" s="25" t="s">
        <v>121</v>
      </c>
      <c r="AY160" s="25" t="s">
        <v>201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84</v>
      </c>
      <c r="BK160" s="213">
        <f>ROUND(I160*H160,2)</f>
        <v>0</v>
      </c>
      <c r="BL160" s="25" t="s">
        <v>780</v>
      </c>
      <c r="BM160" s="25" t="s">
        <v>2804</v>
      </c>
    </row>
    <row r="161" spans="2:65" s="1" customFormat="1" ht="27">
      <c r="B161" s="42"/>
      <c r="C161" s="64"/>
      <c r="D161" s="214" t="s">
        <v>210</v>
      </c>
      <c r="E161" s="64"/>
      <c r="F161" s="215" t="s">
        <v>2805</v>
      </c>
      <c r="G161" s="64"/>
      <c r="H161" s="64"/>
      <c r="I161" s="173"/>
      <c r="J161" s="64"/>
      <c r="K161" s="64"/>
      <c r="L161" s="62"/>
      <c r="M161" s="216"/>
      <c r="N161" s="43"/>
      <c r="O161" s="43"/>
      <c r="P161" s="43"/>
      <c r="Q161" s="43"/>
      <c r="R161" s="43"/>
      <c r="S161" s="43"/>
      <c r="T161" s="79"/>
      <c r="AT161" s="25" t="s">
        <v>210</v>
      </c>
      <c r="AU161" s="25" t="s">
        <v>121</v>
      </c>
    </row>
    <row r="162" spans="2:65" s="1" customFormat="1" ht="16.5" customHeight="1">
      <c r="B162" s="42"/>
      <c r="C162" s="202" t="s">
        <v>573</v>
      </c>
      <c r="D162" s="202" t="s">
        <v>204</v>
      </c>
      <c r="E162" s="203" t="s">
        <v>2806</v>
      </c>
      <c r="F162" s="204" t="s">
        <v>2807</v>
      </c>
      <c r="G162" s="205" t="s">
        <v>229</v>
      </c>
      <c r="H162" s="206">
        <v>1</v>
      </c>
      <c r="I162" s="207"/>
      <c r="J162" s="208">
        <f>ROUND(I162*H162,2)</f>
        <v>0</v>
      </c>
      <c r="K162" s="204" t="s">
        <v>2693</v>
      </c>
      <c r="L162" s="62"/>
      <c r="M162" s="209" t="s">
        <v>21</v>
      </c>
      <c r="N162" s="210" t="s">
        <v>47</v>
      </c>
      <c r="O162" s="43"/>
      <c r="P162" s="211">
        <f>O162*H162</f>
        <v>0</v>
      </c>
      <c r="Q162" s="211">
        <v>0.154</v>
      </c>
      <c r="R162" s="211">
        <f>Q162*H162</f>
        <v>0.154</v>
      </c>
      <c r="S162" s="211">
        <v>0.186</v>
      </c>
      <c r="T162" s="212">
        <f>S162*H162</f>
        <v>0.186</v>
      </c>
      <c r="AR162" s="25" t="s">
        <v>780</v>
      </c>
      <c r="AT162" s="25" t="s">
        <v>204</v>
      </c>
      <c r="AU162" s="25" t="s">
        <v>121</v>
      </c>
      <c r="AY162" s="25" t="s">
        <v>201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84</v>
      </c>
      <c r="BK162" s="213">
        <f>ROUND(I162*H162,2)</f>
        <v>0</v>
      </c>
      <c r="BL162" s="25" t="s">
        <v>780</v>
      </c>
      <c r="BM162" s="25" t="s">
        <v>2808</v>
      </c>
    </row>
    <row r="163" spans="2:65" s="1" customFormat="1" ht="27">
      <c r="B163" s="42"/>
      <c r="C163" s="64"/>
      <c r="D163" s="214" t="s">
        <v>210</v>
      </c>
      <c r="E163" s="64"/>
      <c r="F163" s="215" t="s">
        <v>2809</v>
      </c>
      <c r="G163" s="64"/>
      <c r="H163" s="64"/>
      <c r="I163" s="173"/>
      <c r="J163" s="64"/>
      <c r="K163" s="64"/>
      <c r="L163" s="62"/>
      <c r="M163" s="216"/>
      <c r="N163" s="43"/>
      <c r="O163" s="43"/>
      <c r="P163" s="43"/>
      <c r="Q163" s="43"/>
      <c r="R163" s="43"/>
      <c r="S163" s="43"/>
      <c r="T163" s="79"/>
      <c r="AT163" s="25" t="s">
        <v>210</v>
      </c>
      <c r="AU163" s="25" t="s">
        <v>121</v>
      </c>
    </row>
    <row r="164" spans="2:65" s="11" customFormat="1" ht="22.35" customHeight="1">
      <c r="B164" s="186"/>
      <c r="C164" s="187"/>
      <c r="D164" s="188" t="s">
        <v>75</v>
      </c>
      <c r="E164" s="200" t="s">
        <v>2810</v>
      </c>
      <c r="F164" s="200" t="s">
        <v>2811</v>
      </c>
      <c r="G164" s="187"/>
      <c r="H164" s="187"/>
      <c r="I164" s="190"/>
      <c r="J164" s="201">
        <f>BK164</f>
        <v>0</v>
      </c>
      <c r="K164" s="187"/>
      <c r="L164" s="192"/>
      <c r="M164" s="193"/>
      <c r="N164" s="194"/>
      <c r="O164" s="194"/>
      <c r="P164" s="195">
        <f>SUM(P165:P170)</f>
        <v>0</v>
      </c>
      <c r="Q164" s="194"/>
      <c r="R164" s="195">
        <f>SUM(R165:R170)</f>
        <v>4.0480000000000003E-4</v>
      </c>
      <c r="S164" s="194"/>
      <c r="T164" s="196">
        <f>SUM(T165:T170)</f>
        <v>0</v>
      </c>
      <c r="AR164" s="197" t="s">
        <v>121</v>
      </c>
      <c r="AT164" s="198" t="s">
        <v>75</v>
      </c>
      <c r="AU164" s="198" t="s">
        <v>86</v>
      </c>
      <c r="AY164" s="197" t="s">
        <v>201</v>
      </c>
      <c r="BK164" s="199">
        <f>SUM(BK165:BK170)</f>
        <v>0</v>
      </c>
    </row>
    <row r="165" spans="2:65" s="1" customFormat="1" ht="16.5" customHeight="1">
      <c r="B165" s="42"/>
      <c r="C165" s="202" t="s">
        <v>579</v>
      </c>
      <c r="D165" s="202" t="s">
        <v>204</v>
      </c>
      <c r="E165" s="203" t="s">
        <v>2812</v>
      </c>
      <c r="F165" s="204" t="s">
        <v>2813</v>
      </c>
      <c r="G165" s="205" t="s">
        <v>2814</v>
      </c>
      <c r="H165" s="206">
        <v>4.5999999999999999E-2</v>
      </c>
      <c r="I165" s="207"/>
      <c r="J165" s="208">
        <f>ROUND(I165*H165,2)</f>
        <v>0</v>
      </c>
      <c r="K165" s="204" t="s">
        <v>2693</v>
      </c>
      <c r="L165" s="62"/>
      <c r="M165" s="209" t="s">
        <v>21</v>
      </c>
      <c r="N165" s="210" t="s">
        <v>47</v>
      </c>
      <c r="O165" s="43"/>
      <c r="P165" s="211">
        <f>O165*H165</f>
        <v>0</v>
      </c>
      <c r="Q165" s="211">
        <v>8.8000000000000005E-3</v>
      </c>
      <c r="R165" s="211">
        <f>Q165*H165</f>
        <v>4.0480000000000003E-4</v>
      </c>
      <c r="S165" s="211">
        <v>0</v>
      </c>
      <c r="T165" s="212">
        <f>S165*H165</f>
        <v>0</v>
      </c>
      <c r="AR165" s="25" t="s">
        <v>780</v>
      </c>
      <c r="AT165" s="25" t="s">
        <v>204</v>
      </c>
      <c r="AU165" s="25" t="s">
        <v>121</v>
      </c>
      <c r="AY165" s="25" t="s">
        <v>201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84</v>
      </c>
      <c r="BK165" s="213">
        <f>ROUND(I165*H165,2)</f>
        <v>0</v>
      </c>
      <c r="BL165" s="25" t="s">
        <v>780</v>
      </c>
      <c r="BM165" s="25" t="s">
        <v>2815</v>
      </c>
    </row>
    <row r="166" spans="2:65" s="1" customFormat="1" ht="40.5">
      <c r="B166" s="42"/>
      <c r="C166" s="64"/>
      <c r="D166" s="214" t="s">
        <v>210</v>
      </c>
      <c r="E166" s="64"/>
      <c r="F166" s="215" t="s">
        <v>2816</v>
      </c>
      <c r="G166" s="64"/>
      <c r="H166" s="64"/>
      <c r="I166" s="173"/>
      <c r="J166" s="64"/>
      <c r="K166" s="64"/>
      <c r="L166" s="62"/>
      <c r="M166" s="216"/>
      <c r="N166" s="43"/>
      <c r="O166" s="43"/>
      <c r="P166" s="43"/>
      <c r="Q166" s="43"/>
      <c r="R166" s="43"/>
      <c r="S166" s="43"/>
      <c r="T166" s="79"/>
      <c r="AT166" s="25" t="s">
        <v>210</v>
      </c>
      <c r="AU166" s="25" t="s">
        <v>121</v>
      </c>
    </row>
    <row r="167" spans="2:65" s="1" customFormat="1" ht="16.5" customHeight="1">
      <c r="B167" s="42"/>
      <c r="C167" s="202" t="s">
        <v>587</v>
      </c>
      <c r="D167" s="202" t="s">
        <v>204</v>
      </c>
      <c r="E167" s="203" t="s">
        <v>2817</v>
      </c>
      <c r="F167" s="204" t="s">
        <v>2818</v>
      </c>
      <c r="G167" s="205" t="s">
        <v>229</v>
      </c>
      <c r="H167" s="206">
        <v>4</v>
      </c>
      <c r="I167" s="207"/>
      <c r="J167" s="208">
        <f>ROUND(I167*H167,2)</f>
        <v>0</v>
      </c>
      <c r="K167" s="204" t="s">
        <v>2693</v>
      </c>
      <c r="L167" s="62"/>
      <c r="M167" s="209" t="s">
        <v>21</v>
      </c>
      <c r="N167" s="210" t="s">
        <v>47</v>
      </c>
      <c r="O167" s="43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AR167" s="25" t="s">
        <v>780</v>
      </c>
      <c r="AT167" s="25" t="s">
        <v>204</v>
      </c>
      <c r="AU167" s="25" t="s">
        <v>121</v>
      </c>
      <c r="AY167" s="25" t="s">
        <v>201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84</v>
      </c>
      <c r="BK167" s="213">
        <f>ROUND(I167*H167,2)</f>
        <v>0</v>
      </c>
      <c r="BL167" s="25" t="s">
        <v>780</v>
      </c>
      <c r="BM167" s="25" t="s">
        <v>2819</v>
      </c>
    </row>
    <row r="168" spans="2:65" s="1" customFormat="1" ht="13.5">
      <c r="B168" s="42"/>
      <c r="C168" s="64"/>
      <c r="D168" s="214" t="s">
        <v>210</v>
      </c>
      <c r="E168" s="64"/>
      <c r="F168" s="215" t="s">
        <v>2818</v>
      </c>
      <c r="G168" s="64"/>
      <c r="H168" s="64"/>
      <c r="I168" s="173"/>
      <c r="J168" s="64"/>
      <c r="K168" s="64"/>
      <c r="L168" s="62"/>
      <c r="M168" s="216"/>
      <c r="N168" s="43"/>
      <c r="O168" s="43"/>
      <c r="P168" s="43"/>
      <c r="Q168" s="43"/>
      <c r="R168" s="43"/>
      <c r="S168" s="43"/>
      <c r="T168" s="79"/>
      <c r="AT168" s="25" t="s">
        <v>210</v>
      </c>
      <c r="AU168" s="25" t="s">
        <v>121</v>
      </c>
    </row>
    <row r="169" spans="2:65" s="1" customFormat="1" ht="16.5" customHeight="1">
      <c r="B169" s="42"/>
      <c r="C169" s="202" t="s">
        <v>593</v>
      </c>
      <c r="D169" s="202" t="s">
        <v>204</v>
      </c>
      <c r="E169" s="203" t="s">
        <v>2820</v>
      </c>
      <c r="F169" s="204" t="s">
        <v>2821</v>
      </c>
      <c r="G169" s="205" t="s">
        <v>229</v>
      </c>
      <c r="H169" s="206">
        <v>1</v>
      </c>
      <c r="I169" s="207"/>
      <c r="J169" s="208">
        <f>ROUND(I169*H169,2)</f>
        <v>0</v>
      </c>
      <c r="K169" s="204" t="s">
        <v>2693</v>
      </c>
      <c r="L169" s="62"/>
      <c r="M169" s="209" t="s">
        <v>21</v>
      </c>
      <c r="N169" s="210" t="s">
        <v>47</v>
      </c>
      <c r="O169" s="43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780</v>
      </c>
      <c r="AT169" s="25" t="s">
        <v>204</v>
      </c>
      <c r="AU169" s="25" t="s">
        <v>121</v>
      </c>
      <c r="AY169" s="25" t="s">
        <v>201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84</v>
      </c>
      <c r="BK169" s="213">
        <f>ROUND(I169*H169,2)</f>
        <v>0</v>
      </c>
      <c r="BL169" s="25" t="s">
        <v>780</v>
      </c>
      <c r="BM169" s="25" t="s">
        <v>2822</v>
      </c>
    </row>
    <row r="170" spans="2:65" s="1" customFormat="1" ht="13.5">
      <c r="B170" s="42"/>
      <c r="C170" s="64"/>
      <c r="D170" s="214" t="s">
        <v>210</v>
      </c>
      <c r="E170" s="64"/>
      <c r="F170" s="215" t="s">
        <v>2821</v>
      </c>
      <c r="G170" s="64"/>
      <c r="H170" s="64"/>
      <c r="I170" s="173"/>
      <c r="J170" s="64"/>
      <c r="K170" s="64"/>
      <c r="L170" s="62"/>
      <c r="M170" s="216"/>
      <c r="N170" s="43"/>
      <c r="O170" s="43"/>
      <c r="P170" s="43"/>
      <c r="Q170" s="43"/>
      <c r="R170" s="43"/>
      <c r="S170" s="43"/>
      <c r="T170" s="79"/>
      <c r="AT170" s="25" t="s">
        <v>210</v>
      </c>
      <c r="AU170" s="25" t="s">
        <v>121</v>
      </c>
    </row>
    <row r="171" spans="2:65" s="11" customFormat="1" ht="37.35" customHeight="1">
      <c r="B171" s="186"/>
      <c r="C171" s="187"/>
      <c r="D171" s="188" t="s">
        <v>75</v>
      </c>
      <c r="E171" s="189" t="s">
        <v>2823</v>
      </c>
      <c r="F171" s="189" t="s">
        <v>2824</v>
      </c>
      <c r="G171" s="187"/>
      <c r="H171" s="187"/>
      <c r="I171" s="190"/>
      <c r="J171" s="191">
        <f>BK171</f>
        <v>0</v>
      </c>
      <c r="K171" s="187"/>
      <c r="L171" s="192"/>
      <c r="M171" s="193"/>
      <c r="N171" s="194"/>
      <c r="O171" s="194"/>
      <c r="P171" s="195">
        <f>SUM(P172:P173)</f>
        <v>0</v>
      </c>
      <c r="Q171" s="194"/>
      <c r="R171" s="195">
        <f>SUM(R172:R173)</f>
        <v>0</v>
      </c>
      <c r="S171" s="194"/>
      <c r="T171" s="196">
        <f>SUM(T172:T173)</f>
        <v>0</v>
      </c>
      <c r="AR171" s="197" t="s">
        <v>219</v>
      </c>
      <c r="AT171" s="198" t="s">
        <v>75</v>
      </c>
      <c r="AU171" s="198" t="s">
        <v>76</v>
      </c>
      <c r="AY171" s="197" t="s">
        <v>201</v>
      </c>
      <c r="BK171" s="199">
        <f>SUM(BK172:BK173)</f>
        <v>0</v>
      </c>
    </row>
    <row r="172" spans="2:65" s="1" customFormat="1" ht="16.5" customHeight="1">
      <c r="B172" s="42"/>
      <c r="C172" s="202" t="s">
        <v>598</v>
      </c>
      <c r="D172" s="202" t="s">
        <v>204</v>
      </c>
      <c r="E172" s="203" t="s">
        <v>2825</v>
      </c>
      <c r="F172" s="204" t="s">
        <v>2826</v>
      </c>
      <c r="G172" s="205" t="s">
        <v>229</v>
      </c>
      <c r="H172" s="206">
        <v>6</v>
      </c>
      <c r="I172" s="207"/>
      <c r="J172" s="208">
        <f>ROUND(I172*H172,2)</f>
        <v>0</v>
      </c>
      <c r="K172" s="204" t="s">
        <v>2693</v>
      </c>
      <c r="L172" s="62"/>
      <c r="M172" s="209" t="s">
        <v>21</v>
      </c>
      <c r="N172" s="210" t="s">
        <v>47</v>
      </c>
      <c r="O172" s="43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AR172" s="25" t="s">
        <v>2827</v>
      </c>
      <c r="AT172" s="25" t="s">
        <v>204</v>
      </c>
      <c r="AU172" s="25" t="s">
        <v>84</v>
      </c>
      <c r="AY172" s="25" t="s">
        <v>201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84</v>
      </c>
      <c r="BK172" s="213">
        <f>ROUND(I172*H172,2)</f>
        <v>0</v>
      </c>
      <c r="BL172" s="25" t="s">
        <v>2827</v>
      </c>
      <c r="BM172" s="25" t="s">
        <v>2828</v>
      </c>
    </row>
    <row r="173" spans="2:65" s="1" customFormat="1" ht="27">
      <c r="B173" s="42"/>
      <c r="C173" s="64"/>
      <c r="D173" s="214" t="s">
        <v>210</v>
      </c>
      <c r="E173" s="64"/>
      <c r="F173" s="215" t="s">
        <v>2829</v>
      </c>
      <c r="G173" s="64"/>
      <c r="H173" s="64"/>
      <c r="I173" s="173"/>
      <c r="J173" s="64"/>
      <c r="K173" s="64"/>
      <c r="L173" s="62"/>
      <c r="M173" s="217"/>
      <c r="N173" s="218"/>
      <c r="O173" s="218"/>
      <c r="P173" s="218"/>
      <c r="Q173" s="218"/>
      <c r="R173" s="218"/>
      <c r="S173" s="218"/>
      <c r="T173" s="219"/>
      <c r="AT173" s="25" t="s">
        <v>210</v>
      </c>
      <c r="AU173" s="25" t="s">
        <v>84</v>
      </c>
    </row>
    <row r="174" spans="2:65" s="1" customFormat="1" ht="6.95" customHeight="1">
      <c r="B174" s="57"/>
      <c r="C174" s="58"/>
      <c r="D174" s="58"/>
      <c r="E174" s="58"/>
      <c r="F174" s="58"/>
      <c r="G174" s="58"/>
      <c r="H174" s="58"/>
      <c r="I174" s="149"/>
      <c r="J174" s="58"/>
      <c r="K174" s="58"/>
      <c r="L174" s="62"/>
    </row>
  </sheetData>
  <sheetProtection algorithmName="SHA-512" hashValue="TeHYV+pZGEAmXFX0XeKhnBxFCyapE1ivMQfcTkEfANhef6pcYYjr6Nhhjm3lIaPLjEDLcQ08koaWAplcYN7weg==" saltValue="BAgLBZrqbnUgHW+xFkxHdkpkEKUiOHSslWDJmKoR5fF/GNpZiyQdZNTs8eW7yWPcODlodSwKHY9kEctIzd9Xbg==" spinCount="100000" sheet="1" objects="1" scenarios="1" formatColumns="0" formatRows="0" autoFilter="0"/>
  <autoFilter ref="C96:K173"/>
  <mergeCells count="16">
    <mergeCell ref="L2:V2"/>
    <mergeCell ref="E83:H83"/>
    <mergeCell ref="E87:H87"/>
    <mergeCell ref="E85:H85"/>
    <mergeCell ref="E89:H89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124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2670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2830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ROUND(J97,2)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ROUND(SUM(BE97:BE181), 2)</f>
        <v>0</v>
      </c>
      <c r="G34" s="43"/>
      <c r="H34" s="43"/>
      <c r="I34" s="141">
        <v>0.21</v>
      </c>
      <c r="J34" s="140">
        <f>ROUND(ROUND((SUM(BE97:BE181)),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ROUND(SUM(BF97:BF181), 2)</f>
        <v>0</v>
      </c>
      <c r="G35" s="43"/>
      <c r="H35" s="43"/>
      <c r="I35" s="141">
        <v>0.15</v>
      </c>
      <c r="J35" s="140">
        <f>ROUND(ROUND((SUM(BF97:BF181)),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ROUND(SUM(BG97:BG181),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ROUND(SUM(BH97:BH181),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ROUND(SUM(BI97:BI181),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2670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922/M-P - Zemní a montážní práce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J97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J98</f>
        <v>0</v>
      </c>
      <c r="K65" s="165"/>
    </row>
    <row r="66" spans="2:12" s="9" customFormat="1" ht="19.899999999999999" customHeight="1">
      <c r="B66" s="166"/>
      <c r="C66" s="167"/>
      <c r="D66" s="168" t="s">
        <v>2679</v>
      </c>
      <c r="E66" s="169"/>
      <c r="F66" s="169"/>
      <c r="G66" s="169"/>
      <c r="H66" s="169"/>
      <c r="I66" s="170"/>
      <c r="J66" s="171">
        <f>J99</f>
        <v>0</v>
      </c>
      <c r="K66" s="172"/>
    </row>
    <row r="67" spans="2:12" s="9" customFormat="1" ht="19.899999999999999" customHeight="1">
      <c r="B67" s="166"/>
      <c r="C67" s="167"/>
      <c r="D67" s="168" t="s">
        <v>2680</v>
      </c>
      <c r="E67" s="169"/>
      <c r="F67" s="169"/>
      <c r="G67" s="169"/>
      <c r="H67" s="169"/>
      <c r="I67" s="170"/>
      <c r="J67" s="171">
        <f>J128</f>
        <v>0</v>
      </c>
      <c r="K67" s="172"/>
    </row>
    <row r="68" spans="2:12" s="9" customFormat="1" ht="19.899999999999999" customHeight="1">
      <c r="B68" s="166"/>
      <c r="C68" s="167"/>
      <c r="D68" s="168" t="s">
        <v>2681</v>
      </c>
      <c r="E68" s="169"/>
      <c r="F68" s="169"/>
      <c r="G68" s="169"/>
      <c r="H68" s="169"/>
      <c r="I68" s="170"/>
      <c r="J68" s="171">
        <f>J133</f>
        <v>0</v>
      </c>
      <c r="K68" s="172"/>
    </row>
    <row r="69" spans="2:12" s="9" customFormat="1" ht="14.85" customHeight="1">
      <c r="B69" s="166"/>
      <c r="C69" s="167"/>
      <c r="D69" s="168" t="s">
        <v>2682</v>
      </c>
      <c r="E69" s="169"/>
      <c r="F69" s="169"/>
      <c r="G69" s="169"/>
      <c r="H69" s="169"/>
      <c r="I69" s="170"/>
      <c r="J69" s="171">
        <f>J134</f>
        <v>0</v>
      </c>
      <c r="K69" s="172"/>
    </row>
    <row r="70" spans="2:12" s="9" customFormat="1" ht="14.85" customHeight="1">
      <c r="B70" s="166"/>
      <c r="C70" s="167"/>
      <c r="D70" s="168" t="s">
        <v>2683</v>
      </c>
      <c r="E70" s="169"/>
      <c r="F70" s="169"/>
      <c r="G70" s="169"/>
      <c r="H70" s="169"/>
      <c r="I70" s="170"/>
      <c r="J70" s="171">
        <f>J148</f>
        <v>0</v>
      </c>
      <c r="K70" s="172"/>
    </row>
    <row r="71" spans="2:12" s="9" customFormat="1" ht="14.85" customHeight="1">
      <c r="B71" s="166"/>
      <c r="C71" s="167"/>
      <c r="D71" s="168" t="s">
        <v>2684</v>
      </c>
      <c r="E71" s="169"/>
      <c r="F71" s="169"/>
      <c r="G71" s="169"/>
      <c r="H71" s="169"/>
      <c r="I71" s="170"/>
      <c r="J71" s="171">
        <f>J157</f>
        <v>0</v>
      </c>
      <c r="K71" s="172"/>
    </row>
    <row r="72" spans="2:12" s="9" customFormat="1" ht="14.85" customHeight="1">
      <c r="B72" s="166"/>
      <c r="C72" s="167"/>
      <c r="D72" s="168" t="s">
        <v>2685</v>
      </c>
      <c r="E72" s="169"/>
      <c r="F72" s="169"/>
      <c r="G72" s="169"/>
      <c r="H72" s="169"/>
      <c r="I72" s="170"/>
      <c r="J72" s="171">
        <f>J172</f>
        <v>0</v>
      </c>
      <c r="K72" s="172"/>
    </row>
    <row r="73" spans="2:12" s="8" customFormat="1" ht="24.95" customHeight="1">
      <c r="B73" s="159"/>
      <c r="C73" s="160"/>
      <c r="D73" s="161" t="s">
        <v>2686</v>
      </c>
      <c r="E73" s="162"/>
      <c r="F73" s="162"/>
      <c r="G73" s="162"/>
      <c r="H73" s="162"/>
      <c r="I73" s="163"/>
      <c r="J73" s="164">
        <f>J179</f>
        <v>0</v>
      </c>
      <c r="K73" s="165"/>
    </row>
    <row r="74" spans="2:12" s="1" customFormat="1" ht="21.75" customHeight="1">
      <c r="B74" s="42"/>
      <c r="C74" s="43"/>
      <c r="D74" s="43"/>
      <c r="E74" s="43"/>
      <c r="F74" s="43"/>
      <c r="G74" s="43"/>
      <c r="H74" s="43"/>
      <c r="I74" s="128"/>
      <c r="J74" s="43"/>
      <c r="K74" s="46"/>
    </row>
    <row r="75" spans="2:12" s="1" customFormat="1" ht="6.95" customHeight="1">
      <c r="B75" s="57"/>
      <c r="C75" s="58"/>
      <c r="D75" s="58"/>
      <c r="E75" s="58"/>
      <c r="F75" s="58"/>
      <c r="G75" s="58"/>
      <c r="H75" s="58"/>
      <c r="I75" s="149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52"/>
      <c r="J79" s="61"/>
      <c r="K79" s="61"/>
      <c r="L79" s="62"/>
    </row>
    <row r="80" spans="2:12" s="1" customFormat="1" ht="36.950000000000003" customHeight="1">
      <c r="B80" s="42"/>
      <c r="C80" s="63" t="s">
        <v>184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20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" customFormat="1" ht="16.5" customHeight="1">
      <c r="B83" s="42"/>
      <c r="C83" s="64"/>
      <c r="D83" s="64"/>
      <c r="E83" s="405" t="str">
        <f>E7</f>
        <v>Malešická, 1. a 2. etapa, 2. etapa Za Vackovem - Habrová</v>
      </c>
      <c r="F83" s="406"/>
      <c r="G83" s="406"/>
      <c r="H83" s="406"/>
      <c r="I83" s="173"/>
      <c r="J83" s="64"/>
      <c r="K83" s="64"/>
      <c r="L83" s="62"/>
    </row>
    <row r="84" spans="2:20">
      <c r="B84" s="29"/>
      <c r="C84" s="66" t="s">
        <v>173</v>
      </c>
      <c r="D84" s="277"/>
      <c r="E84" s="277"/>
      <c r="F84" s="277"/>
      <c r="G84" s="277"/>
      <c r="H84" s="277"/>
      <c r="J84" s="277"/>
      <c r="K84" s="277"/>
      <c r="L84" s="278"/>
    </row>
    <row r="85" spans="2:20" ht="16.5" customHeight="1">
      <c r="B85" s="29"/>
      <c r="C85" s="277"/>
      <c r="D85" s="277"/>
      <c r="E85" s="405" t="s">
        <v>2668</v>
      </c>
      <c r="F85" s="410"/>
      <c r="G85" s="410"/>
      <c r="H85" s="410"/>
      <c r="J85" s="277"/>
      <c r="K85" s="277"/>
      <c r="L85" s="278"/>
    </row>
    <row r="86" spans="2:20">
      <c r="B86" s="29"/>
      <c r="C86" s="66" t="s">
        <v>2669</v>
      </c>
      <c r="D86" s="277"/>
      <c r="E86" s="277"/>
      <c r="F86" s="277"/>
      <c r="G86" s="277"/>
      <c r="H86" s="277"/>
      <c r="J86" s="277"/>
      <c r="K86" s="277"/>
      <c r="L86" s="278"/>
    </row>
    <row r="87" spans="2:20" s="1" customFormat="1" ht="16.5" customHeight="1">
      <c r="B87" s="42"/>
      <c r="C87" s="64"/>
      <c r="D87" s="64"/>
      <c r="E87" s="409" t="s">
        <v>2670</v>
      </c>
      <c r="F87" s="407"/>
      <c r="G87" s="407"/>
      <c r="H87" s="407"/>
      <c r="I87" s="173"/>
      <c r="J87" s="64"/>
      <c r="K87" s="64"/>
      <c r="L87" s="62"/>
    </row>
    <row r="88" spans="2:20" s="1" customFormat="1" ht="14.45" customHeight="1">
      <c r="B88" s="42"/>
      <c r="C88" s="66" t="s">
        <v>2671</v>
      </c>
      <c r="D88" s="64"/>
      <c r="E88" s="64"/>
      <c r="F88" s="64"/>
      <c r="G88" s="64"/>
      <c r="H88" s="64"/>
      <c r="I88" s="173"/>
      <c r="J88" s="64"/>
      <c r="K88" s="64"/>
      <c r="L88" s="62"/>
    </row>
    <row r="89" spans="2:20" s="1" customFormat="1" ht="17.25" customHeight="1">
      <c r="B89" s="42"/>
      <c r="C89" s="64"/>
      <c r="D89" s="64"/>
      <c r="E89" s="393" t="str">
        <f>E13</f>
        <v>922/M-P - Zemní a montážní práce</v>
      </c>
      <c r="F89" s="407"/>
      <c r="G89" s="407"/>
      <c r="H89" s="407"/>
      <c r="I89" s="173"/>
      <c r="J89" s="64"/>
      <c r="K89" s="64"/>
      <c r="L89" s="62"/>
    </row>
    <row r="90" spans="2:20" s="1" customFormat="1" ht="6.95" customHeight="1">
      <c r="B90" s="42"/>
      <c r="C90" s="64"/>
      <c r="D90" s="64"/>
      <c r="E90" s="64"/>
      <c r="F90" s="64"/>
      <c r="G90" s="64"/>
      <c r="H90" s="64"/>
      <c r="I90" s="173"/>
      <c r="J90" s="64"/>
      <c r="K90" s="64"/>
      <c r="L90" s="62"/>
    </row>
    <row r="91" spans="2:20" s="1" customFormat="1" ht="18" customHeight="1">
      <c r="B91" s="42"/>
      <c r="C91" s="66" t="s">
        <v>23</v>
      </c>
      <c r="D91" s="64"/>
      <c r="E91" s="64"/>
      <c r="F91" s="174" t="str">
        <f>F16</f>
        <v xml:space="preserve"> </v>
      </c>
      <c r="G91" s="64"/>
      <c r="H91" s="64"/>
      <c r="I91" s="175" t="s">
        <v>25</v>
      </c>
      <c r="J91" s="74" t="str">
        <f>IF(J16="","",J16)</f>
        <v>25. 10. 2018</v>
      </c>
      <c r="K91" s="64"/>
      <c r="L91" s="62"/>
    </row>
    <row r="92" spans="2:20" s="1" customFormat="1" ht="6.95" customHeight="1">
      <c r="B92" s="42"/>
      <c r="C92" s="64"/>
      <c r="D92" s="64"/>
      <c r="E92" s="64"/>
      <c r="F92" s="64"/>
      <c r="G92" s="64"/>
      <c r="H92" s="64"/>
      <c r="I92" s="173"/>
      <c r="J92" s="64"/>
      <c r="K92" s="64"/>
      <c r="L92" s="62"/>
    </row>
    <row r="93" spans="2:20" s="1" customFormat="1">
      <c r="B93" s="42"/>
      <c r="C93" s="66" t="s">
        <v>27</v>
      </c>
      <c r="D93" s="64"/>
      <c r="E93" s="64"/>
      <c r="F93" s="174" t="str">
        <f>E19</f>
        <v>PREdistribuce, a.s.</v>
      </c>
      <c r="G93" s="64"/>
      <c r="H93" s="64"/>
      <c r="I93" s="175" t="s">
        <v>35</v>
      </c>
      <c r="J93" s="174" t="str">
        <f>E25</f>
        <v>ELEKTROŠTIKA, s.r.o.</v>
      </c>
      <c r="K93" s="64"/>
      <c r="L93" s="62"/>
    </row>
    <row r="94" spans="2:20" s="1" customFormat="1" ht="14.45" customHeight="1">
      <c r="B94" s="42"/>
      <c r="C94" s="66" t="s">
        <v>33</v>
      </c>
      <c r="D94" s="64"/>
      <c r="E94" s="64"/>
      <c r="F94" s="174" t="str">
        <f>IF(E22="","",E22)</f>
        <v/>
      </c>
      <c r="G94" s="64"/>
      <c r="H94" s="64"/>
      <c r="I94" s="173"/>
      <c r="J94" s="64"/>
      <c r="K94" s="64"/>
      <c r="L94" s="62"/>
    </row>
    <row r="95" spans="2:20" s="1" customFormat="1" ht="10.35" customHeight="1">
      <c r="B95" s="42"/>
      <c r="C95" s="64"/>
      <c r="D95" s="64"/>
      <c r="E95" s="64"/>
      <c r="F95" s="64"/>
      <c r="G95" s="64"/>
      <c r="H95" s="64"/>
      <c r="I95" s="173"/>
      <c r="J95" s="64"/>
      <c r="K95" s="64"/>
      <c r="L95" s="62"/>
    </row>
    <row r="96" spans="2:20" s="10" customFormat="1" ht="29.25" customHeight="1">
      <c r="B96" s="176"/>
      <c r="C96" s="177" t="s">
        <v>185</v>
      </c>
      <c r="D96" s="178" t="s">
        <v>61</v>
      </c>
      <c r="E96" s="178" t="s">
        <v>57</v>
      </c>
      <c r="F96" s="178" t="s">
        <v>186</v>
      </c>
      <c r="G96" s="178" t="s">
        <v>187</v>
      </c>
      <c r="H96" s="178" t="s">
        <v>188</v>
      </c>
      <c r="I96" s="179" t="s">
        <v>189</v>
      </c>
      <c r="J96" s="178" t="s">
        <v>177</v>
      </c>
      <c r="K96" s="180" t="s">
        <v>190</v>
      </c>
      <c r="L96" s="181"/>
      <c r="M96" s="82" t="s">
        <v>191</v>
      </c>
      <c r="N96" s="83" t="s">
        <v>46</v>
      </c>
      <c r="O96" s="83" t="s">
        <v>192</v>
      </c>
      <c r="P96" s="83" t="s">
        <v>193</v>
      </c>
      <c r="Q96" s="83" t="s">
        <v>194</v>
      </c>
      <c r="R96" s="83" t="s">
        <v>195</v>
      </c>
      <c r="S96" s="83" t="s">
        <v>196</v>
      </c>
      <c r="T96" s="84" t="s">
        <v>197</v>
      </c>
    </row>
    <row r="97" spans="2:65" s="1" customFormat="1" ht="29.25" customHeight="1">
      <c r="B97" s="42"/>
      <c r="C97" s="88" t="s">
        <v>178</v>
      </c>
      <c r="D97" s="64"/>
      <c r="E97" s="64"/>
      <c r="F97" s="64"/>
      <c r="G97" s="64"/>
      <c r="H97" s="64"/>
      <c r="I97" s="173"/>
      <c r="J97" s="182">
        <f>BK97</f>
        <v>0</v>
      </c>
      <c r="K97" s="64"/>
      <c r="L97" s="62"/>
      <c r="M97" s="85"/>
      <c r="N97" s="86"/>
      <c r="O97" s="86"/>
      <c r="P97" s="183">
        <f>P98+P179</f>
        <v>0</v>
      </c>
      <c r="Q97" s="86"/>
      <c r="R97" s="183">
        <f>R98+R179</f>
        <v>2.8799679999999999</v>
      </c>
      <c r="S97" s="86"/>
      <c r="T97" s="184">
        <f>T98+T179</f>
        <v>7.5469999999999988</v>
      </c>
      <c r="AT97" s="25" t="s">
        <v>75</v>
      </c>
      <c r="AU97" s="25" t="s">
        <v>179</v>
      </c>
      <c r="BK97" s="185">
        <f>BK98+BK179</f>
        <v>0</v>
      </c>
    </row>
    <row r="98" spans="2:65" s="11" customFormat="1" ht="37.35" customHeight="1">
      <c r="B98" s="186"/>
      <c r="C98" s="187"/>
      <c r="D98" s="188" t="s">
        <v>75</v>
      </c>
      <c r="E98" s="189" t="s">
        <v>497</v>
      </c>
      <c r="F98" s="189" t="s">
        <v>2687</v>
      </c>
      <c r="G98" s="187"/>
      <c r="H98" s="187"/>
      <c r="I98" s="190"/>
      <c r="J98" s="191">
        <f>BK98</f>
        <v>0</v>
      </c>
      <c r="K98" s="187"/>
      <c r="L98" s="192"/>
      <c r="M98" s="193"/>
      <c r="N98" s="194"/>
      <c r="O98" s="194"/>
      <c r="P98" s="195">
        <f>P99+P128+P133</f>
        <v>0</v>
      </c>
      <c r="Q98" s="194"/>
      <c r="R98" s="195">
        <f>R99+R128+R133</f>
        <v>2.8799679999999999</v>
      </c>
      <c r="S98" s="194"/>
      <c r="T98" s="196">
        <f>T99+T128+T133</f>
        <v>7.5469999999999988</v>
      </c>
      <c r="AR98" s="197" t="s">
        <v>121</v>
      </c>
      <c r="AT98" s="198" t="s">
        <v>75</v>
      </c>
      <c r="AU98" s="198" t="s">
        <v>76</v>
      </c>
      <c r="AY98" s="197" t="s">
        <v>201</v>
      </c>
      <c r="BK98" s="199">
        <f>BK99+BK128+BK133</f>
        <v>0</v>
      </c>
    </row>
    <row r="99" spans="2:65" s="11" customFormat="1" ht="19.899999999999999" customHeight="1">
      <c r="B99" s="186"/>
      <c r="C99" s="187"/>
      <c r="D99" s="188" t="s">
        <v>75</v>
      </c>
      <c r="E99" s="200" t="s">
        <v>2688</v>
      </c>
      <c r="F99" s="200" t="s">
        <v>2689</v>
      </c>
      <c r="G99" s="187"/>
      <c r="H99" s="187"/>
      <c r="I99" s="190"/>
      <c r="J99" s="201">
        <f>BK99</f>
        <v>0</v>
      </c>
      <c r="K99" s="187"/>
      <c r="L99" s="192"/>
      <c r="M99" s="193"/>
      <c r="N99" s="194"/>
      <c r="O99" s="194"/>
      <c r="P99" s="195">
        <f>SUM(P100:P127)</f>
        <v>0</v>
      </c>
      <c r="Q99" s="194"/>
      <c r="R99" s="195">
        <f>SUM(R100:R127)</f>
        <v>0</v>
      </c>
      <c r="S99" s="194"/>
      <c r="T99" s="196">
        <f>SUM(T100:T127)</f>
        <v>0</v>
      </c>
      <c r="AR99" s="197" t="s">
        <v>121</v>
      </c>
      <c r="AT99" s="198" t="s">
        <v>75</v>
      </c>
      <c r="AU99" s="198" t="s">
        <v>84</v>
      </c>
      <c r="AY99" s="197" t="s">
        <v>201</v>
      </c>
      <c r="BK99" s="199">
        <f>SUM(BK100:BK127)</f>
        <v>0</v>
      </c>
    </row>
    <row r="100" spans="2:65" s="1" customFormat="1" ht="25.5" customHeight="1">
      <c r="B100" s="42"/>
      <c r="C100" s="255" t="s">
        <v>84</v>
      </c>
      <c r="D100" s="255" t="s">
        <v>497</v>
      </c>
      <c r="E100" s="256" t="s">
        <v>2690</v>
      </c>
      <c r="F100" s="257" t="s">
        <v>2691</v>
      </c>
      <c r="G100" s="258" t="s">
        <v>2692</v>
      </c>
      <c r="H100" s="259">
        <v>1</v>
      </c>
      <c r="I100" s="260"/>
      <c r="J100" s="261">
        <f>ROUND(I100*H100,2)</f>
        <v>0</v>
      </c>
      <c r="K100" s="257" t="s">
        <v>2693</v>
      </c>
      <c r="L100" s="262"/>
      <c r="M100" s="263" t="s">
        <v>21</v>
      </c>
      <c r="N100" s="264" t="s">
        <v>47</v>
      </c>
      <c r="O100" s="43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2694</v>
      </c>
      <c r="AT100" s="25" t="s">
        <v>497</v>
      </c>
      <c r="AU100" s="25" t="s">
        <v>86</v>
      </c>
      <c r="AY100" s="25" t="s">
        <v>201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2694</v>
      </c>
      <c r="BM100" s="25" t="s">
        <v>2831</v>
      </c>
    </row>
    <row r="101" spans="2:65" s="1" customFormat="1" ht="13.5">
      <c r="B101" s="42"/>
      <c r="C101" s="64"/>
      <c r="D101" s="214" t="s">
        <v>210</v>
      </c>
      <c r="E101" s="64"/>
      <c r="F101" s="215" t="s">
        <v>2691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210</v>
      </c>
      <c r="AU101" s="25" t="s">
        <v>86</v>
      </c>
    </row>
    <row r="102" spans="2:65" s="1" customFormat="1" ht="25.5" customHeight="1">
      <c r="B102" s="42"/>
      <c r="C102" s="255" t="s">
        <v>86</v>
      </c>
      <c r="D102" s="255" t="s">
        <v>497</v>
      </c>
      <c r="E102" s="256" t="s">
        <v>2696</v>
      </c>
      <c r="F102" s="257" t="s">
        <v>2697</v>
      </c>
      <c r="G102" s="258" t="s">
        <v>2692</v>
      </c>
      <c r="H102" s="259">
        <v>2</v>
      </c>
      <c r="I102" s="260"/>
      <c r="J102" s="261">
        <f>ROUND(I102*H102,2)</f>
        <v>0</v>
      </c>
      <c r="K102" s="257" t="s">
        <v>2693</v>
      </c>
      <c r="L102" s="262"/>
      <c r="M102" s="263" t="s">
        <v>21</v>
      </c>
      <c r="N102" s="264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2694</v>
      </c>
      <c r="AT102" s="25" t="s">
        <v>497</v>
      </c>
      <c r="AU102" s="25" t="s">
        <v>86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2694</v>
      </c>
      <c r="BM102" s="25" t="s">
        <v>2832</v>
      </c>
    </row>
    <row r="103" spans="2:65" s="1" customFormat="1" ht="27">
      <c r="B103" s="42"/>
      <c r="C103" s="64"/>
      <c r="D103" s="214" t="s">
        <v>210</v>
      </c>
      <c r="E103" s="64"/>
      <c r="F103" s="215" t="s">
        <v>2697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86</v>
      </c>
    </row>
    <row r="104" spans="2:65" s="1" customFormat="1" ht="16.5" customHeight="1">
      <c r="B104" s="42"/>
      <c r="C104" s="255" t="s">
        <v>121</v>
      </c>
      <c r="D104" s="255" t="s">
        <v>497</v>
      </c>
      <c r="E104" s="256" t="s">
        <v>2699</v>
      </c>
      <c r="F104" s="257" t="s">
        <v>2700</v>
      </c>
      <c r="G104" s="258" t="s">
        <v>2225</v>
      </c>
      <c r="H104" s="259">
        <v>2</v>
      </c>
      <c r="I104" s="260"/>
      <c r="J104" s="261">
        <f>ROUND(I104*H104,2)</f>
        <v>0</v>
      </c>
      <c r="K104" s="257" t="s">
        <v>2693</v>
      </c>
      <c r="L104" s="262"/>
      <c r="M104" s="263" t="s">
        <v>21</v>
      </c>
      <c r="N104" s="264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2694</v>
      </c>
      <c r="AT104" s="25" t="s">
        <v>497</v>
      </c>
      <c r="AU104" s="25" t="s">
        <v>86</v>
      </c>
      <c r="AY104" s="25" t="s">
        <v>201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2694</v>
      </c>
      <c r="BM104" s="25" t="s">
        <v>2833</v>
      </c>
    </row>
    <row r="105" spans="2:65" s="1" customFormat="1" ht="13.5">
      <c r="B105" s="42"/>
      <c r="C105" s="64"/>
      <c r="D105" s="214" t="s">
        <v>210</v>
      </c>
      <c r="E105" s="64"/>
      <c r="F105" s="215" t="s">
        <v>2700</v>
      </c>
      <c r="G105" s="64"/>
      <c r="H105" s="64"/>
      <c r="I105" s="173"/>
      <c r="J105" s="64"/>
      <c r="K105" s="64"/>
      <c r="L105" s="62"/>
      <c r="M105" s="216"/>
      <c r="N105" s="43"/>
      <c r="O105" s="43"/>
      <c r="P105" s="43"/>
      <c r="Q105" s="43"/>
      <c r="R105" s="43"/>
      <c r="S105" s="43"/>
      <c r="T105" s="79"/>
      <c r="AT105" s="25" t="s">
        <v>210</v>
      </c>
      <c r="AU105" s="25" t="s">
        <v>86</v>
      </c>
    </row>
    <row r="106" spans="2:65" s="1" customFormat="1" ht="25.5" customHeight="1">
      <c r="B106" s="42"/>
      <c r="C106" s="255" t="s">
        <v>219</v>
      </c>
      <c r="D106" s="255" t="s">
        <v>497</v>
      </c>
      <c r="E106" s="256" t="s">
        <v>2702</v>
      </c>
      <c r="F106" s="257" t="s">
        <v>2703</v>
      </c>
      <c r="G106" s="258" t="s">
        <v>2225</v>
      </c>
      <c r="H106" s="259">
        <v>2</v>
      </c>
      <c r="I106" s="260"/>
      <c r="J106" s="261">
        <f>ROUND(I106*H106,2)</f>
        <v>0</v>
      </c>
      <c r="K106" s="257" t="s">
        <v>2693</v>
      </c>
      <c r="L106" s="262"/>
      <c r="M106" s="263" t="s">
        <v>21</v>
      </c>
      <c r="N106" s="264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2694</v>
      </c>
      <c r="AT106" s="25" t="s">
        <v>497</v>
      </c>
      <c r="AU106" s="25" t="s">
        <v>86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2694</v>
      </c>
      <c r="BM106" s="25" t="s">
        <v>2834</v>
      </c>
    </row>
    <row r="107" spans="2:65" s="1" customFormat="1" ht="13.5">
      <c r="B107" s="42"/>
      <c r="C107" s="64"/>
      <c r="D107" s="214" t="s">
        <v>210</v>
      </c>
      <c r="E107" s="64"/>
      <c r="F107" s="215" t="s">
        <v>2703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86</v>
      </c>
    </row>
    <row r="108" spans="2:65" s="1" customFormat="1" ht="16.5" customHeight="1">
      <c r="B108" s="42"/>
      <c r="C108" s="255" t="s">
        <v>200</v>
      </c>
      <c r="D108" s="255" t="s">
        <v>497</v>
      </c>
      <c r="E108" s="256" t="s">
        <v>2705</v>
      </c>
      <c r="F108" s="257" t="s">
        <v>2706</v>
      </c>
      <c r="G108" s="258" t="s">
        <v>2225</v>
      </c>
      <c r="H108" s="259">
        <v>2</v>
      </c>
      <c r="I108" s="260"/>
      <c r="J108" s="261">
        <f>ROUND(I108*H108,2)</f>
        <v>0</v>
      </c>
      <c r="K108" s="257" t="s">
        <v>2693</v>
      </c>
      <c r="L108" s="262"/>
      <c r="M108" s="263" t="s">
        <v>21</v>
      </c>
      <c r="N108" s="264" t="s">
        <v>47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235</v>
      </c>
      <c r="AT108" s="25" t="s">
        <v>497</v>
      </c>
      <c r="AU108" s="25" t="s">
        <v>86</v>
      </c>
      <c r="AY108" s="25" t="s">
        <v>201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84</v>
      </c>
      <c r="BK108" s="213">
        <f>ROUND(I108*H108,2)</f>
        <v>0</v>
      </c>
      <c r="BL108" s="25" t="s">
        <v>219</v>
      </c>
      <c r="BM108" s="25" t="s">
        <v>2835</v>
      </c>
    </row>
    <row r="109" spans="2:65" s="1" customFormat="1" ht="13.5">
      <c r="B109" s="42"/>
      <c r="C109" s="64"/>
      <c r="D109" s="214" t="s">
        <v>210</v>
      </c>
      <c r="E109" s="64"/>
      <c r="F109" s="215" t="s">
        <v>2706</v>
      </c>
      <c r="G109" s="64"/>
      <c r="H109" s="64"/>
      <c r="I109" s="173"/>
      <c r="J109" s="64"/>
      <c r="K109" s="64"/>
      <c r="L109" s="62"/>
      <c r="M109" s="216"/>
      <c r="N109" s="43"/>
      <c r="O109" s="43"/>
      <c r="P109" s="43"/>
      <c r="Q109" s="43"/>
      <c r="R109" s="43"/>
      <c r="S109" s="43"/>
      <c r="T109" s="79"/>
      <c r="AT109" s="25" t="s">
        <v>210</v>
      </c>
      <c r="AU109" s="25" t="s">
        <v>86</v>
      </c>
    </row>
    <row r="110" spans="2:65" s="1" customFormat="1" ht="16.5" customHeight="1">
      <c r="B110" s="42"/>
      <c r="C110" s="255" t="s">
        <v>226</v>
      </c>
      <c r="D110" s="255" t="s">
        <v>497</v>
      </c>
      <c r="E110" s="256" t="s">
        <v>2708</v>
      </c>
      <c r="F110" s="257" t="s">
        <v>2709</v>
      </c>
      <c r="G110" s="258" t="s">
        <v>2225</v>
      </c>
      <c r="H110" s="259">
        <v>12</v>
      </c>
      <c r="I110" s="260"/>
      <c r="J110" s="261">
        <f>ROUND(I110*H110,2)</f>
        <v>0</v>
      </c>
      <c r="K110" s="257" t="s">
        <v>2693</v>
      </c>
      <c r="L110" s="262"/>
      <c r="M110" s="263" t="s">
        <v>21</v>
      </c>
      <c r="N110" s="264" t="s">
        <v>47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235</v>
      </c>
      <c r="AT110" s="25" t="s">
        <v>497</v>
      </c>
      <c r="AU110" s="25" t="s">
        <v>86</v>
      </c>
      <c r="AY110" s="25" t="s">
        <v>201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219</v>
      </c>
      <c r="BM110" s="25" t="s">
        <v>2836</v>
      </c>
    </row>
    <row r="111" spans="2:65" s="1" customFormat="1" ht="13.5">
      <c r="B111" s="42"/>
      <c r="C111" s="64"/>
      <c r="D111" s="214" t="s">
        <v>210</v>
      </c>
      <c r="E111" s="64"/>
      <c r="F111" s="215" t="s">
        <v>2709</v>
      </c>
      <c r="G111" s="64"/>
      <c r="H111" s="64"/>
      <c r="I111" s="173"/>
      <c r="J111" s="64"/>
      <c r="K111" s="64"/>
      <c r="L111" s="62"/>
      <c r="M111" s="216"/>
      <c r="N111" s="43"/>
      <c r="O111" s="43"/>
      <c r="P111" s="43"/>
      <c r="Q111" s="43"/>
      <c r="R111" s="43"/>
      <c r="S111" s="43"/>
      <c r="T111" s="79"/>
      <c r="AT111" s="25" t="s">
        <v>210</v>
      </c>
      <c r="AU111" s="25" t="s">
        <v>86</v>
      </c>
    </row>
    <row r="112" spans="2:65" s="1" customFormat="1" ht="25.5" customHeight="1">
      <c r="B112" s="42"/>
      <c r="C112" s="202" t="s">
        <v>231</v>
      </c>
      <c r="D112" s="202" t="s">
        <v>204</v>
      </c>
      <c r="E112" s="203" t="s">
        <v>2711</v>
      </c>
      <c r="F112" s="204" t="s">
        <v>2712</v>
      </c>
      <c r="G112" s="205" t="s">
        <v>229</v>
      </c>
      <c r="H112" s="206">
        <v>12</v>
      </c>
      <c r="I112" s="207"/>
      <c r="J112" s="208">
        <f>ROUND(I112*H112,2)</f>
        <v>0</v>
      </c>
      <c r="K112" s="204" t="s">
        <v>2693</v>
      </c>
      <c r="L112" s="62"/>
      <c r="M112" s="209" t="s">
        <v>21</v>
      </c>
      <c r="N112" s="210" t="s">
        <v>47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780</v>
      </c>
      <c r="AT112" s="25" t="s">
        <v>204</v>
      </c>
      <c r="AU112" s="25" t="s">
        <v>86</v>
      </c>
      <c r="AY112" s="25" t="s">
        <v>201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780</v>
      </c>
      <c r="BM112" s="25" t="s">
        <v>2837</v>
      </c>
    </row>
    <row r="113" spans="2:65" s="1" customFormat="1" ht="13.5">
      <c r="B113" s="42"/>
      <c r="C113" s="64"/>
      <c r="D113" s="214" t="s">
        <v>210</v>
      </c>
      <c r="E113" s="64"/>
      <c r="F113" s="215" t="s">
        <v>2714</v>
      </c>
      <c r="G113" s="64"/>
      <c r="H113" s="64"/>
      <c r="I113" s="173"/>
      <c r="J113" s="64"/>
      <c r="K113" s="64"/>
      <c r="L113" s="62"/>
      <c r="M113" s="216"/>
      <c r="N113" s="43"/>
      <c r="O113" s="43"/>
      <c r="P113" s="43"/>
      <c r="Q113" s="43"/>
      <c r="R113" s="43"/>
      <c r="S113" s="43"/>
      <c r="T113" s="79"/>
      <c r="AT113" s="25" t="s">
        <v>210</v>
      </c>
      <c r="AU113" s="25" t="s">
        <v>86</v>
      </c>
    </row>
    <row r="114" spans="2:65" s="1" customFormat="1" ht="38.25" customHeight="1">
      <c r="B114" s="42"/>
      <c r="C114" s="202" t="s">
        <v>235</v>
      </c>
      <c r="D114" s="202" t="s">
        <v>204</v>
      </c>
      <c r="E114" s="203" t="s">
        <v>2715</v>
      </c>
      <c r="F114" s="204" t="s">
        <v>2716</v>
      </c>
      <c r="G114" s="205" t="s">
        <v>229</v>
      </c>
      <c r="H114" s="206">
        <v>1</v>
      </c>
      <c r="I114" s="207"/>
      <c r="J114" s="208">
        <f>ROUND(I114*H114,2)</f>
        <v>0</v>
      </c>
      <c r="K114" s="204" t="s">
        <v>2693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780</v>
      </c>
      <c r="AT114" s="25" t="s">
        <v>204</v>
      </c>
      <c r="AU114" s="25" t="s">
        <v>86</v>
      </c>
      <c r="AY114" s="25" t="s">
        <v>201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780</v>
      </c>
      <c r="BM114" s="25" t="s">
        <v>2838</v>
      </c>
    </row>
    <row r="115" spans="2:65" s="1" customFormat="1" ht="27">
      <c r="B115" s="42"/>
      <c r="C115" s="64"/>
      <c r="D115" s="214" t="s">
        <v>210</v>
      </c>
      <c r="E115" s="64"/>
      <c r="F115" s="215" t="s">
        <v>2718</v>
      </c>
      <c r="G115" s="64"/>
      <c r="H115" s="64"/>
      <c r="I115" s="173"/>
      <c r="J115" s="64"/>
      <c r="K115" s="64"/>
      <c r="L115" s="62"/>
      <c r="M115" s="216"/>
      <c r="N115" s="43"/>
      <c r="O115" s="43"/>
      <c r="P115" s="43"/>
      <c r="Q115" s="43"/>
      <c r="R115" s="43"/>
      <c r="S115" s="43"/>
      <c r="T115" s="79"/>
      <c r="AT115" s="25" t="s">
        <v>210</v>
      </c>
      <c r="AU115" s="25" t="s">
        <v>86</v>
      </c>
    </row>
    <row r="116" spans="2:65" s="1" customFormat="1" ht="25.5" customHeight="1">
      <c r="B116" s="42"/>
      <c r="C116" s="202" t="s">
        <v>241</v>
      </c>
      <c r="D116" s="202" t="s">
        <v>204</v>
      </c>
      <c r="E116" s="203" t="s">
        <v>2719</v>
      </c>
      <c r="F116" s="204" t="s">
        <v>2720</v>
      </c>
      <c r="G116" s="205" t="s">
        <v>311</v>
      </c>
      <c r="H116" s="206">
        <v>219</v>
      </c>
      <c r="I116" s="207"/>
      <c r="J116" s="208">
        <f>ROUND(I116*H116,2)</f>
        <v>0</v>
      </c>
      <c r="K116" s="204" t="s">
        <v>2693</v>
      </c>
      <c r="L116" s="62"/>
      <c r="M116" s="209" t="s">
        <v>21</v>
      </c>
      <c r="N116" s="210" t="s">
        <v>47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780</v>
      </c>
      <c r="AT116" s="25" t="s">
        <v>204</v>
      </c>
      <c r="AU116" s="25" t="s">
        <v>86</v>
      </c>
      <c r="AY116" s="25" t="s">
        <v>201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780</v>
      </c>
      <c r="BM116" s="25" t="s">
        <v>2839</v>
      </c>
    </row>
    <row r="117" spans="2:65" s="1" customFormat="1" ht="27">
      <c r="B117" s="42"/>
      <c r="C117" s="64"/>
      <c r="D117" s="214" t="s">
        <v>210</v>
      </c>
      <c r="E117" s="64"/>
      <c r="F117" s="215" t="s">
        <v>2722</v>
      </c>
      <c r="G117" s="64"/>
      <c r="H117" s="64"/>
      <c r="I117" s="173"/>
      <c r="J117" s="64"/>
      <c r="K117" s="64"/>
      <c r="L117" s="62"/>
      <c r="M117" s="216"/>
      <c r="N117" s="43"/>
      <c r="O117" s="43"/>
      <c r="P117" s="43"/>
      <c r="Q117" s="43"/>
      <c r="R117" s="43"/>
      <c r="S117" s="43"/>
      <c r="T117" s="79"/>
      <c r="AT117" s="25" t="s">
        <v>210</v>
      </c>
      <c r="AU117" s="25" t="s">
        <v>86</v>
      </c>
    </row>
    <row r="118" spans="2:65" s="1" customFormat="1" ht="16.5" customHeight="1">
      <c r="B118" s="42"/>
      <c r="C118" s="255" t="s">
        <v>245</v>
      </c>
      <c r="D118" s="255" t="s">
        <v>497</v>
      </c>
      <c r="E118" s="256" t="s">
        <v>2723</v>
      </c>
      <c r="F118" s="257" t="s">
        <v>2724</v>
      </c>
      <c r="G118" s="258" t="s">
        <v>311</v>
      </c>
      <c r="H118" s="259">
        <v>219</v>
      </c>
      <c r="I118" s="260"/>
      <c r="J118" s="261">
        <f>ROUND(I118*H118,2)</f>
        <v>0</v>
      </c>
      <c r="K118" s="257" t="s">
        <v>2693</v>
      </c>
      <c r="L118" s="262"/>
      <c r="M118" s="263" t="s">
        <v>21</v>
      </c>
      <c r="N118" s="264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2694</v>
      </c>
      <c r="AT118" s="25" t="s">
        <v>497</v>
      </c>
      <c r="AU118" s="25" t="s">
        <v>86</v>
      </c>
      <c r="AY118" s="25" t="s">
        <v>201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2694</v>
      </c>
      <c r="BM118" s="25" t="s">
        <v>2840</v>
      </c>
    </row>
    <row r="119" spans="2:65" s="1" customFormat="1" ht="13.5">
      <c r="B119" s="42"/>
      <c r="C119" s="64"/>
      <c r="D119" s="214" t="s">
        <v>210</v>
      </c>
      <c r="E119" s="64"/>
      <c r="F119" s="215" t="s">
        <v>2724</v>
      </c>
      <c r="G119" s="64"/>
      <c r="H119" s="64"/>
      <c r="I119" s="173"/>
      <c r="J119" s="64"/>
      <c r="K119" s="64"/>
      <c r="L119" s="62"/>
      <c r="M119" s="216"/>
      <c r="N119" s="43"/>
      <c r="O119" s="43"/>
      <c r="P119" s="43"/>
      <c r="Q119" s="43"/>
      <c r="R119" s="43"/>
      <c r="S119" s="43"/>
      <c r="T119" s="79"/>
      <c r="AT119" s="25" t="s">
        <v>210</v>
      </c>
      <c r="AU119" s="25" t="s">
        <v>86</v>
      </c>
    </row>
    <row r="120" spans="2:65" s="1" customFormat="1" ht="16.5" customHeight="1">
      <c r="B120" s="42"/>
      <c r="C120" s="255" t="s">
        <v>249</v>
      </c>
      <c r="D120" s="255" t="s">
        <v>497</v>
      </c>
      <c r="E120" s="256" t="s">
        <v>2726</v>
      </c>
      <c r="F120" s="257" t="s">
        <v>2727</v>
      </c>
      <c r="G120" s="258" t="s">
        <v>2225</v>
      </c>
      <c r="H120" s="259">
        <v>6</v>
      </c>
      <c r="I120" s="260"/>
      <c r="J120" s="261">
        <f>ROUND(I120*H120,2)</f>
        <v>0</v>
      </c>
      <c r="K120" s="257" t="s">
        <v>2693</v>
      </c>
      <c r="L120" s="262"/>
      <c r="M120" s="263" t="s">
        <v>21</v>
      </c>
      <c r="N120" s="264" t="s">
        <v>47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2694</v>
      </c>
      <c r="AT120" s="25" t="s">
        <v>497</v>
      </c>
      <c r="AU120" s="25" t="s">
        <v>86</v>
      </c>
      <c r="AY120" s="25" t="s">
        <v>201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84</v>
      </c>
      <c r="BK120" s="213">
        <f>ROUND(I120*H120,2)</f>
        <v>0</v>
      </c>
      <c r="BL120" s="25" t="s">
        <v>2694</v>
      </c>
      <c r="BM120" s="25" t="s">
        <v>2841</v>
      </c>
    </row>
    <row r="121" spans="2:65" s="1" customFormat="1" ht="13.5">
      <c r="B121" s="42"/>
      <c r="C121" s="64"/>
      <c r="D121" s="214" t="s">
        <v>210</v>
      </c>
      <c r="E121" s="64"/>
      <c r="F121" s="215" t="s">
        <v>2727</v>
      </c>
      <c r="G121" s="64"/>
      <c r="H121" s="64"/>
      <c r="I121" s="173"/>
      <c r="J121" s="64"/>
      <c r="K121" s="64"/>
      <c r="L121" s="62"/>
      <c r="M121" s="216"/>
      <c r="N121" s="43"/>
      <c r="O121" s="43"/>
      <c r="P121" s="43"/>
      <c r="Q121" s="43"/>
      <c r="R121" s="43"/>
      <c r="S121" s="43"/>
      <c r="T121" s="79"/>
      <c r="AT121" s="25" t="s">
        <v>210</v>
      </c>
      <c r="AU121" s="25" t="s">
        <v>86</v>
      </c>
    </row>
    <row r="122" spans="2:65" s="1" customFormat="1" ht="16.5" customHeight="1">
      <c r="B122" s="42"/>
      <c r="C122" s="202" t="s">
        <v>255</v>
      </c>
      <c r="D122" s="202" t="s">
        <v>204</v>
      </c>
      <c r="E122" s="203" t="s">
        <v>2729</v>
      </c>
      <c r="F122" s="204" t="s">
        <v>2730</v>
      </c>
      <c r="G122" s="205" t="s">
        <v>229</v>
      </c>
      <c r="H122" s="206">
        <v>73</v>
      </c>
      <c r="I122" s="207"/>
      <c r="J122" s="208">
        <f>ROUND(I122*H122,2)</f>
        <v>0</v>
      </c>
      <c r="K122" s="204" t="s">
        <v>2693</v>
      </c>
      <c r="L122" s="62"/>
      <c r="M122" s="209" t="s">
        <v>21</v>
      </c>
      <c r="N122" s="210" t="s">
        <v>47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780</v>
      </c>
      <c r="AT122" s="25" t="s">
        <v>204</v>
      </c>
      <c r="AU122" s="25" t="s">
        <v>86</v>
      </c>
      <c r="AY122" s="25" t="s">
        <v>201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84</v>
      </c>
      <c r="BK122" s="213">
        <f>ROUND(I122*H122,2)</f>
        <v>0</v>
      </c>
      <c r="BL122" s="25" t="s">
        <v>780</v>
      </c>
      <c r="BM122" s="25" t="s">
        <v>2842</v>
      </c>
    </row>
    <row r="123" spans="2:65" s="1" customFormat="1" ht="13.5">
      <c r="B123" s="42"/>
      <c r="C123" s="64"/>
      <c r="D123" s="214" t="s">
        <v>210</v>
      </c>
      <c r="E123" s="64"/>
      <c r="F123" s="215" t="s">
        <v>2732</v>
      </c>
      <c r="G123" s="64"/>
      <c r="H123" s="64"/>
      <c r="I123" s="173"/>
      <c r="J123" s="64"/>
      <c r="K123" s="64"/>
      <c r="L123" s="62"/>
      <c r="M123" s="216"/>
      <c r="N123" s="43"/>
      <c r="O123" s="43"/>
      <c r="P123" s="43"/>
      <c r="Q123" s="43"/>
      <c r="R123" s="43"/>
      <c r="S123" s="43"/>
      <c r="T123" s="79"/>
      <c r="AT123" s="25" t="s">
        <v>210</v>
      </c>
      <c r="AU123" s="25" t="s">
        <v>86</v>
      </c>
    </row>
    <row r="124" spans="2:65" s="1" customFormat="1" ht="16.5" customHeight="1">
      <c r="B124" s="42"/>
      <c r="C124" s="255" t="s">
        <v>259</v>
      </c>
      <c r="D124" s="255" t="s">
        <v>497</v>
      </c>
      <c r="E124" s="256" t="s">
        <v>2733</v>
      </c>
      <c r="F124" s="257" t="s">
        <v>2734</v>
      </c>
      <c r="G124" s="258" t="s">
        <v>2225</v>
      </c>
      <c r="H124" s="259">
        <v>73</v>
      </c>
      <c r="I124" s="260"/>
      <c r="J124" s="261">
        <f>ROUND(I124*H124,2)</f>
        <v>0</v>
      </c>
      <c r="K124" s="257" t="s">
        <v>2693</v>
      </c>
      <c r="L124" s="262"/>
      <c r="M124" s="263" t="s">
        <v>21</v>
      </c>
      <c r="N124" s="264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2694</v>
      </c>
      <c r="AT124" s="25" t="s">
        <v>497</v>
      </c>
      <c r="AU124" s="25" t="s">
        <v>86</v>
      </c>
      <c r="AY124" s="25" t="s">
        <v>201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2694</v>
      </c>
      <c r="BM124" s="25" t="s">
        <v>2843</v>
      </c>
    </row>
    <row r="125" spans="2:65" s="1" customFormat="1" ht="13.5">
      <c r="B125" s="42"/>
      <c r="C125" s="64"/>
      <c r="D125" s="214" t="s">
        <v>210</v>
      </c>
      <c r="E125" s="64"/>
      <c r="F125" s="215" t="s">
        <v>2734</v>
      </c>
      <c r="G125" s="64"/>
      <c r="H125" s="64"/>
      <c r="I125" s="173"/>
      <c r="J125" s="64"/>
      <c r="K125" s="64"/>
      <c r="L125" s="62"/>
      <c r="M125" s="216"/>
      <c r="N125" s="43"/>
      <c r="O125" s="43"/>
      <c r="P125" s="43"/>
      <c r="Q125" s="43"/>
      <c r="R125" s="43"/>
      <c r="S125" s="43"/>
      <c r="T125" s="79"/>
      <c r="AT125" s="25" t="s">
        <v>210</v>
      </c>
      <c r="AU125" s="25" t="s">
        <v>86</v>
      </c>
    </row>
    <row r="126" spans="2:65" s="1" customFormat="1" ht="25.5" customHeight="1">
      <c r="B126" s="42"/>
      <c r="C126" s="202" t="s">
        <v>263</v>
      </c>
      <c r="D126" s="202" t="s">
        <v>204</v>
      </c>
      <c r="E126" s="203" t="s">
        <v>2736</v>
      </c>
      <c r="F126" s="204" t="s">
        <v>2737</v>
      </c>
      <c r="G126" s="205" t="s">
        <v>229</v>
      </c>
      <c r="H126" s="206">
        <v>2</v>
      </c>
      <c r="I126" s="207"/>
      <c r="J126" s="208">
        <f>ROUND(I126*H126,2)</f>
        <v>0</v>
      </c>
      <c r="K126" s="204" t="s">
        <v>2693</v>
      </c>
      <c r="L126" s="62"/>
      <c r="M126" s="209" t="s">
        <v>21</v>
      </c>
      <c r="N126" s="210" t="s">
        <v>47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780</v>
      </c>
      <c r="AT126" s="25" t="s">
        <v>204</v>
      </c>
      <c r="AU126" s="25" t="s">
        <v>86</v>
      </c>
      <c r="AY126" s="25" t="s">
        <v>201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780</v>
      </c>
      <c r="BM126" s="25" t="s">
        <v>2844</v>
      </c>
    </row>
    <row r="127" spans="2:65" s="1" customFormat="1" ht="27">
      <c r="B127" s="42"/>
      <c r="C127" s="64"/>
      <c r="D127" s="214" t="s">
        <v>210</v>
      </c>
      <c r="E127" s="64"/>
      <c r="F127" s="215" t="s">
        <v>2739</v>
      </c>
      <c r="G127" s="64"/>
      <c r="H127" s="64"/>
      <c r="I127" s="173"/>
      <c r="J127" s="64"/>
      <c r="K127" s="64"/>
      <c r="L127" s="62"/>
      <c r="M127" s="216"/>
      <c r="N127" s="43"/>
      <c r="O127" s="43"/>
      <c r="P127" s="43"/>
      <c r="Q127" s="43"/>
      <c r="R127" s="43"/>
      <c r="S127" s="43"/>
      <c r="T127" s="79"/>
      <c r="AT127" s="25" t="s">
        <v>210</v>
      </c>
      <c r="AU127" s="25" t="s">
        <v>86</v>
      </c>
    </row>
    <row r="128" spans="2:65" s="11" customFormat="1" ht="29.85" customHeight="1">
      <c r="B128" s="186"/>
      <c r="C128" s="187"/>
      <c r="D128" s="188" t="s">
        <v>75</v>
      </c>
      <c r="E128" s="200" t="s">
        <v>2740</v>
      </c>
      <c r="F128" s="200" t="s">
        <v>2741</v>
      </c>
      <c r="G128" s="187"/>
      <c r="H128" s="187"/>
      <c r="I128" s="190"/>
      <c r="J128" s="201">
        <f>BK128</f>
        <v>0</v>
      </c>
      <c r="K128" s="187"/>
      <c r="L128" s="192"/>
      <c r="M128" s="193"/>
      <c r="N128" s="194"/>
      <c r="O128" s="194"/>
      <c r="P128" s="195">
        <f>SUM(P129:P132)</f>
        <v>0</v>
      </c>
      <c r="Q128" s="194"/>
      <c r="R128" s="195">
        <f>SUM(R129:R132)</f>
        <v>0</v>
      </c>
      <c r="S128" s="194"/>
      <c r="T128" s="196">
        <f>SUM(T129:T132)</f>
        <v>0</v>
      </c>
      <c r="AR128" s="197" t="s">
        <v>121</v>
      </c>
      <c r="AT128" s="198" t="s">
        <v>75</v>
      </c>
      <c r="AU128" s="198" t="s">
        <v>84</v>
      </c>
      <c r="AY128" s="197" t="s">
        <v>201</v>
      </c>
      <c r="BK128" s="199">
        <f>SUM(BK129:BK132)</f>
        <v>0</v>
      </c>
    </row>
    <row r="129" spans="2:65" s="1" customFormat="1" ht="25.5" customHeight="1">
      <c r="B129" s="42"/>
      <c r="C129" s="202" t="s">
        <v>10</v>
      </c>
      <c r="D129" s="202" t="s">
        <v>204</v>
      </c>
      <c r="E129" s="203" t="s">
        <v>2742</v>
      </c>
      <c r="F129" s="204" t="s">
        <v>2743</v>
      </c>
      <c r="G129" s="205" t="s">
        <v>229</v>
      </c>
      <c r="H129" s="206">
        <v>2</v>
      </c>
      <c r="I129" s="207"/>
      <c r="J129" s="208">
        <f>ROUND(I129*H129,2)</f>
        <v>0</v>
      </c>
      <c r="K129" s="204" t="s">
        <v>2693</v>
      </c>
      <c r="L129" s="62"/>
      <c r="M129" s="209" t="s">
        <v>21</v>
      </c>
      <c r="N129" s="210" t="s">
        <v>47</v>
      </c>
      <c r="O129" s="4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780</v>
      </c>
      <c r="AT129" s="25" t="s">
        <v>204</v>
      </c>
      <c r="AU129" s="25" t="s">
        <v>86</v>
      </c>
      <c r="AY129" s="25" t="s">
        <v>201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84</v>
      </c>
      <c r="BK129" s="213">
        <f>ROUND(I129*H129,2)</f>
        <v>0</v>
      </c>
      <c r="BL129" s="25" t="s">
        <v>780</v>
      </c>
      <c r="BM129" s="25" t="s">
        <v>2845</v>
      </c>
    </row>
    <row r="130" spans="2:65" s="1" customFormat="1" ht="13.5">
      <c r="B130" s="42"/>
      <c r="C130" s="64"/>
      <c r="D130" s="214" t="s">
        <v>210</v>
      </c>
      <c r="E130" s="64"/>
      <c r="F130" s="215" t="s">
        <v>2745</v>
      </c>
      <c r="G130" s="64"/>
      <c r="H130" s="64"/>
      <c r="I130" s="173"/>
      <c r="J130" s="64"/>
      <c r="K130" s="64"/>
      <c r="L130" s="62"/>
      <c r="M130" s="216"/>
      <c r="N130" s="43"/>
      <c r="O130" s="43"/>
      <c r="P130" s="43"/>
      <c r="Q130" s="43"/>
      <c r="R130" s="43"/>
      <c r="S130" s="43"/>
      <c r="T130" s="79"/>
      <c r="AT130" s="25" t="s">
        <v>210</v>
      </c>
      <c r="AU130" s="25" t="s">
        <v>86</v>
      </c>
    </row>
    <row r="131" spans="2:65" s="1" customFormat="1" ht="16.5" customHeight="1">
      <c r="B131" s="42"/>
      <c r="C131" s="255" t="s">
        <v>360</v>
      </c>
      <c r="D131" s="255" t="s">
        <v>497</v>
      </c>
      <c r="E131" s="256" t="s">
        <v>2746</v>
      </c>
      <c r="F131" s="257" t="s">
        <v>2747</v>
      </c>
      <c r="G131" s="258" t="s">
        <v>2225</v>
      </c>
      <c r="H131" s="259">
        <v>2</v>
      </c>
      <c r="I131" s="260"/>
      <c r="J131" s="261">
        <f>ROUND(I131*H131,2)</f>
        <v>0</v>
      </c>
      <c r="K131" s="257" t="s">
        <v>2693</v>
      </c>
      <c r="L131" s="262"/>
      <c r="M131" s="263" t="s">
        <v>21</v>
      </c>
      <c r="N131" s="264" t="s">
        <v>47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2694</v>
      </c>
      <c r="AT131" s="25" t="s">
        <v>497</v>
      </c>
      <c r="AU131" s="25" t="s">
        <v>86</v>
      </c>
      <c r="AY131" s="25" t="s">
        <v>201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84</v>
      </c>
      <c r="BK131" s="213">
        <f>ROUND(I131*H131,2)</f>
        <v>0</v>
      </c>
      <c r="BL131" s="25" t="s">
        <v>2694</v>
      </c>
      <c r="BM131" s="25" t="s">
        <v>2846</v>
      </c>
    </row>
    <row r="132" spans="2:65" s="1" customFormat="1" ht="13.5">
      <c r="B132" s="42"/>
      <c r="C132" s="64"/>
      <c r="D132" s="214" t="s">
        <v>210</v>
      </c>
      <c r="E132" s="64"/>
      <c r="F132" s="215" t="s">
        <v>2747</v>
      </c>
      <c r="G132" s="64"/>
      <c r="H132" s="64"/>
      <c r="I132" s="173"/>
      <c r="J132" s="64"/>
      <c r="K132" s="64"/>
      <c r="L132" s="62"/>
      <c r="M132" s="216"/>
      <c r="N132" s="43"/>
      <c r="O132" s="43"/>
      <c r="P132" s="43"/>
      <c r="Q132" s="43"/>
      <c r="R132" s="43"/>
      <c r="S132" s="43"/>
      <c r="T132" s="79"/>
      <c r="AT132" s="25" t="s">
        <v>210</v>
      </c>
      <c r="AU132" s="25" t="s">
        <v>86</v>
      </c>
    </row>
    <row r="133" spans="2:65" s="11" customFormat="1" ht="29.85" customHeight="1">
      <c r="B133" s="186"/>
      <c r="C133" s="187"/>
      <c r="D133" s="188" t="s">
        <v>75</v>
      </c>
      <c r="E133" s="200" t="s">
        <v>2749</v>
      </c>
      <c r="F133" s="200" t="s">
        <v>2750</v>
      </c>
      <c r="G133" s="187"/>
      <c r="H133" s="187"/>
      <c r="I133" s="190"/>
      <c r="J133" s="201">
        <f>BK133</f>
        <v>0</v>
      </c>
      <c r="K133" s="187"/>
      <c r="L133" s="192"/>
      <c r="M133" s="193"/>
      <c r="N133" s="194"/>
      <c r="O133" s="194"/>
      <c r="P133" s="195">
        <f>P134+P148+P157+P172</f>
        <v>0</v>
      </c>
      <c r="Q133" s="194"/>
      <c r="R133" s="195">
        <f>R134+R148+R157+R172</f>
        <v>2.8799679999999999</v>
      </c>
      <c r="S133" s="194"/>
      <c r="T133" s="196">
        <f>T134+T148+T157+T172</f>
        <v>7.5469999999999988</v>
      </c>
      <c r="AR133" s="197" t="s">
        <v>121</v>
      </c>
      <c r="AT133" s="198" t="s">
        <v>75</v>
      </c>
      <c r="AU133" s="198" t="s">
        <v>84</v>
      </c>
      <c r="AY133" s="197" t="s">
        <v>201</v>
      </c>
      <c r="BK133" s="199">
        <f>BK134+BK148+BK157+BK172</f>
        <v>0</v>
      </c>
    </row>
    <row r="134" spans="2:65" s="11" customFormat="1" ht="14.85" customHeight="1">
      <c r="B134" s="186"/>
      <c r="C134" s="187"/>
      <c r="D134" s="188" t="s">
        <v>75</v>
      </c>
      <c r="E134" s="200" t="s">
        <v>2751</v>
      </c>
      <c r="F134" s="200" t="s">
        <v>2752</v>
      </c>
      <c r="G134" s="187"/>
      <c r="H134" s="187"/>
      <c r="I134" s="190"/>
      <c r="J134" s="201">
        <f>BK134</f>
        <v>0</v>
      </c>
      <c r="K134" s="187"/>
      <c r="L134" s="192"/>
      <c r="M134" s="193"/>
      <c r="N134" s="194"/>
      <c r="O134" s="194"/>
      <c r="P134" s="195">
        <f>SUM(P135:P147)</f>
        <v>0</v>
      </c>
      <c r="Q134" s="194"/>
      <c r="R134" s="195">
        <f>SUM(R135:R147)</f>
        <v>0</v>
      </c>
      <c r="S134" s="194"/>
      <c r="T134" s="196">
        <f>SUM(T135:T147)</f>
        <v>1.0249999999999999</v>
      </c>
      <c r="AR134" s="197" t="s">
        <v>121</v>
      </c>
      <c r="AT134" s="198" t="s">
        <v>75</v>
      </c>
      <c r="AU134" s="198" t="s">
        <v>86</v>
      </c>
      <c r="AY134" s="197" t="s">
        <v>201</v>
      </c>
      <c r="BK134" s="199">
        <f>SUM(BK135:BK147)</f>
        <v>0</v>
      </c>
    </row>
    <row r="135" spans="2:65" s="1" customFormat="1" ht="16.5" customHeight="1">
      <c r="B135" s="42"/>
      <c r="C135" s="202" t="s">
        <v>366</v>
      </c>
      <c r="D135" s="202" t="s">
        <v>204</v>
      </c>
      <c r="E135" s="203" t="s">
        <v>2847</v>
      </c>
      <c r="F135" s="204" t="s">
        <v>2848</v>
      </c>
      <c r="G135" s="205" t="s">
        <v>281</v>
      </c>
      <c r="H135" s="206">
        <v>43</v>
      </c>
      <c r="I135" s="207"/>
      <c r="J135" s="208">
        <f>ROUND(I135*H135,2)</f>
        <v>0</v>
      </c>
      <c r="K135" s="204" t="s">
        <v>2693</v>
      </c>
      <c r="L135" s="62"/>
      <c r="M135" s="209" t="s">
        <v>21</v>
      </c>
      <c r="N135" s="210" t="s">
        <v>47</v>
      </c>
      <c r="O135" s="43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780</v>
      </c>
      <c r="AT135" s="25" t="s">
        <v>204</v>
      </c>
      <c r="AU135" s="25" t="s">
        <v>121</v>
      </c>
      <c r="AY135" s="25" t="s">
        <v>201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84</v>
      </c>
      <c r="BK135" s="213">
        <f>ROUND(I135*H135,2)</f>
        <v>0</v>
      </c>
      <c r="BL135" s="25" t="s">
        <v>780</v>
      </c>
      <c r="BM135" s="25" t="s">
        <v>2849</v>
      </c>
    </row>
    <row r="136" spans="2:65" s="1" customFormat="1" ht="27">
      <c r="B136" s="42"/>
      <c r="C136" s="64"/>
      <c r="D136" s="214" t="s">
        <v>210</v>
      </c>
      <c r="E136" s="64"/>
      <c r="F136" s="215" t="s">
        <v>2850</v>
      </c>
      <c r="G136" s="64"/>
      <c r="H136" s="64"/>
      <c r="I136" s="173"/>
      <c r="J136" s="64"/>
      <c r="K136" s="64"/>
      <c r="L136" s="62"/>
      <c r="M136" s="216"/>
      <c r="N136" s="43"/>
      <c r="O136" s="43"/>
      <c r="P136" s="43"/>
      <c r="Q136" s="43"/>
      <c r="R136" s="43"/>
      <c r="S136" s="43"/>
      <c r="T136" s="79"/>
      <c r="AT136" s="25" t="s">
        <v>210</v>
      </c>
      <c r="AU136" s="25" t="s">
        <v>121</v>
      </c>
    </row>
    <row r="137" spans="2:65" s="1" customFormat="1" ht="16.5" customHeight="1">
      <c r="B137" s="42"/>
      <c r="C137" s="202" t="s">
        <v>373</v>
      </c>
      <c r="D137" s="202" t="s">
        <v>204</v>
      </c>
      <c r="E137" s="203" t="s">
        <v>2753</v>
      </c>
      <c r="F137" s="204" t="s">
        <v>2754</v>
      </c>
      <c r="G137" s="205" t="s">
        <v>288</v>
      </c>
      <c r="H137" s="206">
        <v>7.5469999999999997</v>
      </c>
      <c r="I137" s="207"/>
      <c r="J137" s="208">
        <f>ROUND(I137*H137,2)</f>
        <v>0</v>
      </c>
      <c r="K137" s="204" t="s">
        <v>2693</v>
      </c>
      <c r="L137" s="62"/>
      <c r="M137" s="209" t="s">
        <v>21</v>
      </c>
      <c r="N137" s="210" t="s">
        <v>47</v>
      </c>
      <c r="O137" s="43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780</v>
      </c>
      <c r="AT137" s="25" t="s">
        <v>204</v>
      </c>
      <c r="AU137" s="25" t="s">
        <v>121</v>
      </c>
      <c r="AY137" s="25" t="s">
        <v>201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84</v>
      </c>
      <c r="BK137" s="213">
        <f>ROUND(I137*H137,2)</f>
        <v>0</v>
      </c>
      <c r="BL137" s="25" t="s">
        <v>780</v>
      </c>
      <c r="BM137" s="25" t="s">
        <v>2851</v>
      </c>
    </row>
    <row r="138" spans="2:65" s="1" customFormat="1" ht="27">
      <c r="B138" s="42"/>
      <c r="C138" s="64"/>
      <c r="D138" s="214" t="s">
        <v>210</v>
      </c>
      <c r="E138" s="64"/>
      <c r="F138" s="215" t="s">
        <v>2756</v>
      </c>
      <c r="G138" s="64"/>
      <c r="H138" s="64"/>
      <c r="I138" s="173"/>
      <c r="J138" s="64"/>
      <c r="K138" s="64"/>
      <c r="L138" s="62"/>
      <c r="M138" s="216"/>
      <c r="N138" s="43"/>
      <c r="O138" s="43"/>
      <c r="P138" s="43"/>
      <c r="Q138" s="43"/>
      <c r="R138" s="43"/>
      <c r="S138" s="43"/>
      <c r="T138" s="79"/>
      <c r="AT138" s="25" t="s">
        <v>210</v>
      </c>
      <c r="AU138" s="25" t="s">
        <v>121</v>
      </c>
    </row>
    <row r="139" spans="2:65" s="1" customFormat="1" ht="25.5" customHeight="1">
      <c r="B139" s="42"/>
      <c r="C139" s="202" t="s">
        <v>381</v>
      </c>
      <c r="D139" s="202" t="s">
        <v>204</v>
      </c>
      <c r="E139" s="203" t="s">
        <v>2757</v>
      </c>
      <c r="F139" s="204" t="s">
        <v>2758</v>
      </c>
      <c r="G139" s="205" t="s">
        <v>288</v>
      </c>
      <c r="H139" s="206">
        <v>143.393</v>
      </c>
      <c r="I139" s="207"/>
      <c r="J139" s="208">
        <f>ROUND(I139*H139,2)</f>
        <v>0</v>
      </c>
      <c r="K139" s="204" t="s">
        <v>2693</v>
      </c>
      <c r="L139" s="62"/>
      <c r="M139" s="209" t="s">
        <v>21</v>
      </c>
      <c r="N139" s="210" t="s">
        <v>47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5" t="s">
        <v>780</v>
      </c>
      <c r="AT139" s="25" t="s">
        <v>204</v>
      </c>
      <c r="AU139" s="25" t="s">
        <v>121</v>
      </c>
      <c r="AY139" s="25" t="s">
        <v>201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84</v>
      </c>
      <c r="BK139" s="213">
        <f>ROUND(I139*H139,2)</f>
        <v>0</v>
      </c>
      <c r="BL139" s="25" t="s">
        <v>780</v>
      </c>
      <c r="BM139" s="25" t="s">
        <v>2852</v>
      </c>
    </row>
    <row r="140" spans="2:65" s="1" customFormat="1" ht="40.5">
      <c r="B140" s="42"/>
      <c r="C140" s="64"/>
      <c r="D140" s="214" t="s">
        <v>210</v>
      </c>
      <c r="E140" s="64"/>
      <c r="F140" s="215" t="s">
        <v>2760</v>
      </c>
      <c r="G140" s="64"/>
      <c r="H140" s="64"/>
      <c r="I140" s="173"/>
      <c r="J140" s="64"/>
      <c r="K140" s="64"/>
      <c r="L140" s="62"/>
      <c r="M140" s="216"/>
      <c r="N140" s="43"/>
      <c r="O140" s="43"/>
      <c r="P140" s="43"/>
      <c r="Q140" s="43"/>
      <c r="R140" s="43"/>
      <c r="S140" s="43"/>
      <c r="T140" s="79"/>
      <c r="AT140" s="25" t="s">
        <v>210</v>
      </c>
      <c r="AU140" s="25" t="s">
        <v>121</v>
      </c>
    </row>
    <row r="141" spans="2:65" s="12" customFormat="1" ht="13.5">
      <c r="B141" s="220"/>
      <c r="C141" s="221"/>
      <c r="D141" s="214" t="s">
        <v>284</v>
      </c>
      <c r="E141" s="222" t="s">
        <v>21</v>
      </c>
      <c r="F141" s="223" t="s">
        <v>2853</v>
      </c>
      <c r="G141" s="221"/>
      <c r="H141" s="224">
        <v>143.393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284</v>
      </c>
      <c r="AU141" s="230" t="s">
        <v>121</v>
      </c>
      <c r="AV141" s="12" t="s">
        <v>86</v>
      </c>
      <c r="AW141" s="12" t="s">
        <v>39</v>
      </c>
      <c r="AX141" s="12" t="s">
        <v>84</v>
      </c>
      <c r="AY141" s="230" t="s">
        <v>201</v>
      </c>
    </row>
    <row r="142" spans="2:65" s="1" customFormat="1" ht="16.5" customHeight="1">
      <c r="B142" s="42"/>
      <c r="C142" s="202" t="s">
        <v>387</v>
      </c>
      <c r="D142" s="202" t="s">
        <v>204</v>
      </c>
      <c r="E142" s="203" t="s">
        <v>2762</v>
      </c>
      <c r="F142" s="204" t="s">
        <v>2763</v>
      </c>
      <c r="G142" s="205" t="s">
        <v>288</v>
      </c>
      <c r="H142" s="206">
        <v>0.5</v>
      </c>
      <c r="I142" s="207"/>
      <c r="J142" s="208">
        <f>ROUND(I142*H142,2)</f>
        <v>0</v>
      </c>
      <c r="K142" s="204" t="s">
        <v>2693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780</v>
      </c>
      <c r="AT142" s="25" t="s">
        <v>204</v>
      </c>
      <c r="AU142" s="25" t="s">
        <v>121</v>
      </c>
      <c r="AY142" s="25" t="s">
        <v>201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780</v>
      </c>
      <c r="BM142" s="25" t="s">
        <v>2854</v>
      </c>
    </row>
    <row r="143" spans="2:65" s="1" customFormat="1" ht="27">
      <c r="B143" s="42"/>
      <c r="C143" s="64"/>
      <c r="D143" s="214" t="s">
        <v>210</v>
      </c>
      <c r="E143" s="64"/>
      <c r="F143" s="215" t="s">
        <v>2765</v>
      </c>
      <c r="G143" s="64"/>
      <c r="H143" s="64"/>
      <c r="I143" s="173"/>
      <c r="J143" s="64"/>
      <c r="K143" s="64"/>
      <c r="L143" s="62"/>
      <c r="M143" s="216"/>
      <c r="N143" s="43"/>
      <c r="O143" s="43"/>
      <c r="P143" s="43"/>
      <c r="Q143" s="43"/>
      <c r="R143" s="43"/>
      <c r="S143" s="43"/>
      <c r="T143" s="79"/>
      <c r="AT143" s="25" t="s">
        <v>210</v>
      </c>
      <c r="AU143" s="25" t="s">
        <v>121</v>
      </c>
    </row>
    <row r="144" spans="2:65" s="1" customFormat="1" ht="16.5" customHeight="1">
      <c r="B144" s="42"/>
      <c r="C144" s="202" t="s">
        <v>9</v>
      </c>
      <c r="D144" s="202" t="s">
        <v>204</v>
      </c>
      <c r="E144" s="203" t="s">
        <v>2855</v>
      </c>
      <c r="F144" s="204" t="s">
        <v>2856</v>
      </c>
      <c r="G144" s="205" t="s">
        <v>281</v>
      </c>
      <c r="H144" s="206">
        <v>43</v>
      </c>
      <c r="I144" s="207"/>
      <c r="J144" s="208">
        <f>ROUND(I144*H144,2)</f>
        <v>0</v>
      </c>
      <c r="K144" s="204" t="s">
        <v>2693</v>
      </c>
      <c r="L144" s="62"/>
      <c r="M144" s="209" t="s">
        <v>21</v>
      </c>
      <c r="N144" s="210" t="s">
        <v>47</v>
      </c>
      <c r="O144" s="43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25" t="s">
        <v>780</v>
      </c>
      <c r="AT144" s="25" t="s">
        <v>204</v>
      </c>
      <c r="AU144" s="25" t="s">
        <v>121</v>
      </c>
      <c r="AY144" s="25" t="s">
        <v>201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84</v>
      </c>
      <c r="BK144" s="213">
        <f>ROUND(I144*H144,2)</f>
        <v>0</v>
      </c>
      <c r="BL144" s="25" t="s">
        <v>780</v>
      </c>
      <c r="BM144" s="25" t="s">
        <v>2857</v>
      </c>
    </row>
    <row r="145" spans="2:65" s="1" customFormat="1" ht="13.5">
      <c r="B145" s="42"/>
      <c r="C145" s="64"/>
      <c r="D145" s="214" t="s">
        <v>210</v>
      </c>
      <c r="E145" s="64"/>
      <c r="F145" s="215" t="s">
        <v>2858</v>
      </c>
      <c r="G145" s="64"/>
      <c r="H145" s="64"/>
      <c r="I145" s="173"/>
      <c r="J145" s="64"/>
      <c r="K145" s="64"/>
      <c r="L145" s="62"/>
      <c r="M145" s="216"/>
      <c r="N145" s="43"/>
      <c r="O145" s="43"/>
      <c r="P145" s="43"/>
      <c r="Q145" s="43"/>
      <c r="R145" s="43"/>
      <c r="S145" s="43"/>
      <c r="T145" s="79"/>
      <c r="AT145" s="25" t="s">
        <v>210</v>
      </c>
      <c r="AU145" s="25" t="s">
        <v>121</v>
      </c>
    </row>
    <row r="146" spans="2:65" s="1" customFormat="1" ht="25.5" customHeight="1">
      <c r="B146" s="42"/>
      <c r="C146" s="202" t="s">
        <v>398</v>
      </c>
      <c r="D146" s="202" t="s">
        <v>204</v>
      </c>
      <c r="E146" s="203" t="s">
        <v>2766</v>
      </c>
      <c r="F146" s="204" t="s">
        <v>2767</v>
      </c>
      <c r="G146" s="205" t="s">
        <v>281</v>
      </c>
      <c r="H146" s="206">
        <v>5</v>
      </c>
      <c r="I146" s="207"/>
      <c r="J146" s="208">
        <f>ROUND(I146*H146,2)</f>
        <v>0</v>
      </c>
      <c r="K146" s="204" t="s">
        <v>2693</v>
      </c>
      <c r="L146" s="62"/>
      <c r="M146" s="209" t="s">
        <v>21</v>
      </c>
      <c r="N146" s="210" t="s">
        <v>47</v>
      </c>
      <c r="O146" s="43"/>
      <c r="P146" s="211">
        <f>O146*H146</f>
        <v>0</v>
      </c>
      <c r="Q146" s="211">
        <v>0</v>
      </c>
      <c r="R146" s="211">
        <f>Q146*H146</f>
        <v>0</v>
      </c>
      <c r="S146" s="211">
        <v>0.20499999999999999</v>
      </c>
      <c r="T146" s="212">
        <f>S146*H146</f>
        <v>1.0249999999999999</v>
      </c>
      <c r="AR146" s="25" t="s">
        <v>780</v>
      </c>
      <c r="AT146" s="25" t="s">
        <v>204</v>
      </c>
      <c r="AU146" s="25" t="s">
        <v>121</v>
      </c>
      <c r="AY146" s="25" t="s">
        <v>201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84</v>
      </c>
      <c r="BK146" s="213">
        <f>ROUND(I146*H146,2)</f>
        <v>0</v>
      </c>
      <c r="BL146" s="25" t="s">
        <v>780</v>
      </c>
      <c r="BM146" s="25" t="s">
        <v>2859</v>
      </c>
    </row>
    <row r="147" spans="2:65" s="1" customFormat="1" ht="13.5">
      <c r="B147" s="42"/>
      <c r="C147" s="64"/>
      <c r="D147" s="214" t="s">
        <v>210</v>
      </c>
      <c r="E147" s="64"/>
      <c r="F147" s="215" t="s">
        <v>2769</v>
      </c>
      <c r="G147" s="64"/>
      <c r="H147" s="64"/>
      <c r="I147" s="173"/>
      <c r="J147" s="64"/>
      <c r="K147" s="64"/>
      <c r="L147" s="62"/>
      <c r="M147" s="216"/>
      <c r="N147" s="43"/>
      <c r="O147" s="43"/>
      <c r="P147" s="43"/>
      <c r="Q147" s="43"/>
      <c r="R147" s="43"/>
      <c r="S147" s="43"/>
      <c r="T147" s="79"/>
      <c r="AT147" s="25" t="s">
        <v>210</v>
      </c>
      <c r="AU147" s="25" t="s">
        <v>121</v>
      </c>
    </row>
    <row r="148" spans="2:65" s="11" customFormat="1" ht="22.35" customHeight="1">
      <c r="B148" s="186"/>
      <c r="C148" s="187"/>
      <c r="D148" s="188" t="s">
        <v>75</v>
      </c>
      <c r="E148" s="200" t="s">
        <v>2770</v>
      </c>
      <c r="F148" s="200" t="s">
        <v>2771</v>
      </c>
      <c r="G148" s="187"/>
      <c r="H148" s="187"/>
      <c r="I148" s="190"/>
      <c r="J148" s="201">
        <f>BK148</f>
        <v>0</v>
      </c>
      <c r="K148" s="187"/>
      <c r="L148" s="192"/>
      <c r="M148" s="193"/>
      <c r="N148" s="194"/>
      <c r="O148" s="194"/>
      <c r="P148" s="195">
        <f>SUM(P149:P156)</f>
        <v>0</v>
      </c>
      <c r="Q148" s="194"/>
      <c r="R148" s="195">
        <f>SUM(R149:R156)</f>
        <v>0</v>
      </c>
      <c r="S148" s="194"/>
      <c r="T148" s="196">
        <f>SUM(T149:T156)</f>
        <v>0</v>
      </c>
      <c r="AR148" s="197" t="s">
        <v>121</v>
      </c>
      <c r="AT148" s="198" t="s">
        <v>75</v>
      </c>
      <c r="AU148" s="198" t="s">
        <v>86</v>
      </c>
      <c r="AY148" s="197" t="s">
        <v>201</v>
      </c>
      <c r="BK148" s="199">
        <f>SUM(BK149:BK156)</f>
        <v>0</v>
      </c>
    </row>
    <row r="149" spans="2:65" s="1" customFormat="1" ht="25.5" customHeight="1">
      <c r="B149" s="42"/>
      <c r="C149" s="202" t="s">
        <v>406</v>
      </c>
      <c r="D149" s="202" t="s">
        <v>204</v>
      </c>
      <c r="E149" s="203" t="s">
        <v>2772</v>
      </c>
      <c r="F149" s="204" t="s">
        <v>2773</v>
      </c>
      <c r="G149" s="205" t="s">
        <v>311</v>
      </c>
      <c r="H149" s="206">
        <v>36</v>
      </c>
      <c r="I149" s="207"/>
      <c r="J149" s="208">
        <f>ROUND(I149*H149,2)</f>
        <v>0</v>
      </c>
      <c r="K149" s="204" t="s">
        <v>2693</v>
      </c>
      <c r="L149" s="62"/>
      <c r="M149" s="209" t="s">
        <v>21</v>
      </c>
      <c r="N149" s="210" t="s">
        <v>47</v>
      </c>
      <c r="O149" s="43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780</v>
      </c>
      <c r="AT149" s="25" t="s">
        <v>204</v>
      </c>
      <c r="AU149" s="25" t="s">
        <v>121</v>
      </c>
      <c r="AY149" s="25" t="s">
        <v>201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84</v>
      </c>
      <c r="BK149" s="213">
        <f>ROUND(I149*H149,2)</f>
        <v>0</v>
      </c>
      <c r="BL149" s="25" t="s">
        <v>780</v>
      </c>
      <c r="BM149" s="25" t="s">
        <v>2860</v>
      </c>
    </row>
    <row r="150" spans="2:65" s="1" customFormat="1" ht="27">
      <c r="B150" s="42"/>
      <c r="C150" s="64"/>
      <c r="D150" s="214" t="s">
        <v>210</v>
      </c>
      <c r="E150" s="64"/>
      <c r="F150" s="215" t="s">
        <v>2775</v>
      </c>
      <c r="G150" s="64"/>
      <c r="H150" s="64"/>
      <c r="I150" s="173"/>
      <c r="J150" s="64"/>
      <c r="K150" s="64"/>
      <c r="L150" s="62"/>
      <c r="M150" s="216"/>
      <c r="N150" s="43"/>
      <c r="O150" s="43"/>
      <c r="P150" s="43"/>
      <c r="Q150" s="43"/>
      <c r="R150" s="43"/>
      <c r="S150" s="43"/>
      <c r="T150" s="79"/>
      <c r="AT150" s="25" t="s">
        <v>210</v>
      </c>
      <c r="AU150" s="25" t="s">
        <v>121</v>
      </c>
    </row>
    <row r="151" spans="2:65" s="1" customFormat="1" ht="25.5" customHeight="1">
      <c r="B151" s="42"/>
      <c r="C151" s="202" t="s">
        <v>412</v>
      </c>
      <c r="D151" s="202" t="s">
        <v>204</v>
      </c>
      <c r="E151" s="203" t="s">
        <v>2776</v>
      </c>
      <c r="F151" s="204" t="s">
        <v>2777</v>
      </c>
      <c r="G151" s="205" t="s">
        <v>229</v>
      </c>
      <c r="H151" s="206">
        <v>2</v>
      </c>
      <c r="I151" s="207"/>
      <c r="J151" s="208">
        <f>ROUND(I151*H151,2)</f>
        <v>0</v>
      </c>
      <c r="K151" s="204" t="s">
        <v>2693</v>
      </c>
      <c r="L151" s="62"/>
      <c r="M151" s="209" t="s">
        <v>21</v>
      </c>
      <c r="N151" s="210" t="s">
        <v>47</v>
      </c>
      <c r="O151" s="43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5" t="s">
        <v>780</v>
      </c>
      <c r="AT151" s="25" t="s">
        <v>204</v>
      </c>
      <c r="AU151" s="25" t="s">
        <v>121</v>
      </c>
      <c r="AY151" s="25" t="s">
        <v>201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84</v>
      </c>
      <c r="BK151" s="213">
        <f>ROUND(I151*H151,2)</f>
        <v>0</v>
      </c>
      <c r="BL151" s="25" t="s">
        <v>780</v>
      </c>
      <c r="BM151" s="25" t="s">
        <v>2861</v>
      </c>
    </row>
    <row r="152" spans="2:65" s="1" customFormat="1" ht="27">
      <c r="B152" s="42"/>
      <c r="C152" s="64"/>
      <c r="D152" s="214" t="s">
        <v>210</v>
      </c>
      <c r="E152" s="64"/>
      <c r="F152" s="215" t="s">
        <v>2779</v>
      </c>
      <c r="G152" s="64"/>
      <c r="H152" s="64"/>
      <c r="I152" s="173"/>
      <c r="J152" s="64"/>
      <c r="K152" s="64"/>
      <c r="L152" s="62"/>
      <c r="M152" s="216"/>
      <c r="N152" s="43"/>
      <c r="O152" s="43"/>
      <c r="P152" s="43"/>
      <c r="Q152" s="43"/>
      <c r="R152" s="43"/>
      <c r="S152" s="43"/>
      <c r="T152" s="79"/>
      <c r="AT152" s="25" t="s">
        <v>210</v>
      </c>
      <c r="AU152" s="25" t="s">
        <v>121</v>
      </c>
    </row>
    <row r="153" spans="2:65" s="1" customFormat="1" ht="16.5" customHeight="1">
      <c r="B153" s="42"/>
      <c r="C153" s="202" t="s">
        <v>544</v>
      </c>
      <c r="D153" s="202" t="s">
        <v>204</v>
      </c>
      <c r="E153" s="203" t="s">
        <v>2780</v>
      </c>
      <c r="F153" s="204" t="s">
        <v>2781</v>
      </c>
      <c r="G153" s="205" t="s">
        <v>311</v>
      </c>
      <c r="H153" s="206">
        <v>36</v>
      </c>
      <c r="I153" s="207"/>
      <c r="J153" s="208">
        <f>ROUND(I153*H153,2)</f>
        <v>0</v>
      </c>
      <c r="K153" s="204" t="s">
        <v>2693</v>
      </c>
      <c r="L153" s="62"/>
      <c r="M153" s="209" t="s">
        <v>21</v>
      </c>
      <c r="N153" s="210" t="s">
        <v>47</v>
      </c>
      <c r="O153" s="43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AR153" s="25" t="s">
        <v>780</v>
      </c>
      <c r="AT153" s="25" t="s">
        <v>204</v>
      </c>
      <c r="AU153" s="25" t="s">
        <v>121</v>
      </c>
      <c r="AY153" s="25" t="s">
        <v>201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84</v>
      </c>
      <c r="BK153" s="213">
        <f>ROUND(I153*H153,2)</f>
        <v>0</v>
      </c>
      <c r="BL153" s="25" t="s">
        <v>780</v>
      </c>
      <c r="BM153" s="25" t="s">
        <v>2862</v>
      </c>
    </row>
    <row r="154" spans="2:65" s="1" customFormat="1" ht="27">
      <c r="B154" s="42"/>
      <c r="C154" s="64"/>
      <c r="D154" s="214" t="s">
        <v>210</v>
      </c>
      <c r="E154" s="64"/>
      <c r="F154" s="215" t="s">
        <v>2783</v>
      </c>
      <c r="G154" s="64"/>
      <c r="H154" s="64"/>
      <c r="I154" s="173"/>
      <c r="J154" s="64"/>
      <c r="K154" s="64"/>
      <c r="L154" s="62"/>
      <c r="M154" s="216"/>
      <c r="N154" s="43"/>
      <c r="O154" s="43"/>
      <c r="P154" s="43"/>
      <c r="Q154" s="43"/>
      <c r="R154" s="43"/>
      <c r="S154" s="43"/>
      <c r="T154" s="79"/>
      <c r="AT154" s="25" t="s">
        <v>210</v>
      </c>
      <c r="AU154" s="25" t="s">
        <v>121</v>
      </c>
    </row>
    <row r="155" spans="2:65" s="1" customFormat="1" ht="16.5" customHeight="1">
      <c r="B155" s="42"/>
      <c r="C155" s="202" t="s">
        <v>552</v>
      </c>
      <c r="D155" s="202" t="s">
        <v>204</v>
      </c>
      <c r="E155" s="203" t="s">
        <v>2784</v>
      </c>
      <c r="F155" s="204" t="s">
        <v>2785</v>
      </c>
      <c r="G155" s="205" t="s">
        <v>288</v>
      </c>
      <c r="H155" s="206">
        <v>15.6</v>
      </c>
      <c r="I155" s="207"/>
      <c r="J155" s="208">
        <f>ROUND(I155*H155,2)</f>
        <v>0</v>
      </c>
      <c r="K155" s="204" t="s">
        <v>2693</v>
      </c>
      <c r="L155" s="62"/>
      <c r="M155" s="209" t="s">
        <v>21</v>
      </c>
      <c r="N155" s="210" t="s">
        <v>47</v>
      </c>
      <c r="O155" s="43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5" t="s">
        <v>780</v>
      </c>
      <c r="AT155" s="25" t="s">
        <v>204</v>
      </c>
      <c r="AU155" s="25" t="s">
        <v>121</v>
      </c>
      <c r="AY155" s="25" t="s">
        <v>201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84</v>
      </c>
      <c r="BK155" s="213">
        <f>ROUND(I155*H155,2)</f>
        <v>0</v>
      </c>
      <c r="BL155" s="25" t="s">
        <v>780</v>
      </c>
      <c r="BM155" s="25" t="s">
        <v>2863</v>
      </c>
    </row>
    <row r="156" spans="2:65" s="1" customFormat="1" ht="27">
      <c r="B156" s="42"/>
      <c r="C156" s="64"/>
      <c r="D156" s="214" t="s">
        <v>210</v>
      </c>
      <c r="E156" s="64"/>
      <c r="F156" s="215" t="s">
        <v>2787</v>
      </c>
      <c r="G156" s="64"/>
      <c r="H156" s="64"/>
      <c r="I156" s="173"/>
      <c r="J156" s="64"/>
      <c r="K156" s="64"/>
      <c r="L156" s="62"/>
      <c r="M156" s="216"/>
      <c r="N156" s="43"/>
      <c r="O156" s="43"/>
      <c r="P156" s="43"/>
      <c r="Q156" s="43"/>
      <c r="R156" s="43"/>
      <c r="S156" s="43"/>
      <c r="T156" s="79"/>
      <c r="AT156" s="25" t="s">
        <v>210</v>
      </c>
      <c r="AU156" s="25" t="s">
        <v>121</v>
      </c>
    </row>
    <row r="157" spans="2:65" s="11" customFormat="1" ht="22.35" customHeight="1">
      <c r="B157" s="186"/>
      <c r="C157" s="187"/>
      <c r="D157" s="188" t="s">
        <v>75</v>
      </c>
      <c r="E157" s="200" t="s">
        <v>2788</v>
      </c>
      <c r="F157" s="200" t="s">
        <v>2789</v>
      </c>
      <c r="G157" s="187"/>
      <c r="H157" s="187"/>
      <c r="I157" s="190"/>
      <c r="J157" s="201">
        <f>BK157</f>
        <v>0</v>
      </c>
      <c r="K157" s="187"/>
      <c r="L157" s="192"/>
      <c r="M157" s="193"/>
      <c r="N157" s="194"/>
      <c r="O157" s="194"/>
      <c r="P157" s="195">
        <f>SUM(P158:P171)</f>
        <v>0</v>
      </c>
      <c r="Q157" s="194"/>
      <c r="R157" s="195">
        <f>SUM(R158:R171)</f>
        <v>2.8767999999999998</v>
      </c>
      <c r="S157" s="194"/>
      <c r="T157" s="196">
        <f>SUM(T158:T171)</f>
        <v>6.5219999999999994</v>
      </c>
      <c r="AR157" s="197" t="s">
        <v>121</v>
      </c>
      <c r="AT157" s="198" t="s">
        <v>75</v>
      </c>
      <c r="AU157" s="198" t="s">
        <v>86</v>
      </c>
      <c r="AY157" s="197" t="s">
        <v>201</v>
      </c>
      <c r="BK157" s="199">
        <f>SUM(BK158:BK171)</f>
        <v>0</v>
      </c>
    </row>
    <row r="158" spans="2:65" s="1" customFormat="1" ht="25.5" customHeight="1">
      <c r="B158" s="42"/>
      <c r="C158" s="202" t="s">
        <v>561</v>
      </c>
      <c r="D158" s="202" t="s">
        <v>204</v>
      </c>
      <c r="E158" s="203" t="s">
        <v>2790</v>
      </c>
      <c r="F158" s="204" t="s">
        <v>2791</v>
      </c>
      <c r="G158" s="205" t="s">
        <v>311</v>
      </c>
      <c r="H158" s="206">
        <v>36</v>
      </c>
      <c r="I158" s="207"/>
      <c r="J158" s="208">
        <f>ROUND(I158*H158,2)</f>
        <v>0</v>
      </c>
      <c r="K158" s="204" t="s">
        <v>2792</v>
      </c>
      <c r="L158" s="62"/>
      <c r="M158" s="209" t="s">
        <v>21</v>
      </c>
      <c r="N158" s="210" t="s">
        <v>47</v>
      </c>
      <c r="O158" s="43"/>
      <c r="P158" s="211">
        <f>O158*H158</f>
        <v>0</v>
      </c>
      <c r="Q158" s="211">
        <v>7.4999999999999997E-2</v>
      </c>
      <c r="R158" s="211">
        <f>Q158*H158</f>
        <v>2.6999999999999997</v>
      </c>
      <c r="S158" s="211">
        <v>0.14599999999999999</v>
      </c>
      <c r="T158" s="212">
        <f>S158*H158</f>
        <v>5.2559999999999993</v>
      </c>
      <c r="AR158" s="25" t="s">
        <v>780</v>
      </c>
      <c r="AT158" s="25" t="s">
        <v>204</v>
      </c>
      <c r="AU158" s="25" t="s">
        <v>121</v>
      </c>
      <c r="AY158" s="25" t="s">
        <v>201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84</v>
      </c>
      <c r="BK158" s="213">
        <f>ROUND(I158*H158,2)</f>
        <v>0</v>
      </c>
      <c r="BL158" s="25" t="s">
        <v>780</v>
      </c>
      <c r="BM158" s="25" t="s">
        <v>2864</v>
      </c>
    </row>
    <row r="159" spans="2:65" s="1" customFormat="1" ht="40.5">
      <c r="B159" s="42"/>
      <c r="C159" s="64"/>
      <c r="D159" s="214" t="s">
        <v>210</v>
      </c>
      <c r="E159" s="64"/>
      <c r="F159" s="215" t="s">
        <v>2794</v>
      </c>
      <c r="G159" s="64"/>
      <c r="H159" s="64"/>
      <c r="I159" s="173"/>
      <c r="J159" s="64"/>
      <c r="K159" s="64"/>
      <c r="L159" s="62"/>
      <c r="M159" s="216"/>
      <c r="N159" s="43"/>
      <c r="O159" s="43"/>
      <c r="P159" s="43"/>
      <c r="Q159" s="43"/>
      <c r="R159" s="43"/>
      <c r="S159" s="43"/>
      <c r="T159" s="79"/>
      <c r="AT159" s="25" t="s">
        <v>210</v>
      </c>
      <c r="AU159" s="25" t="s">
        <v>121</v>
      </c>
    </row>
    <row r="160" spans="2:65" s="1" customFormat="1" ht="16.5" customHeight="1">
      <c r="B160" s="42"/>
      <c r="C160" s="255" t="s">
        <v>567</v>
      </c>
      <c r="D160" s="255" t="s">
        <v>497</v>
      </c>
      <c r="E160" s="256" t="s">
        <v>2795</v>
      </c>
      <c r="F160" s="257" t="s">
        <v>2796</v>
      </c>
      <c r="G160" s="258" t="s">
        <v>2225</v>
      </c>
      <c r="H160" s="259">
        <v>72</v>
      </c>
      <c r="I160" s="260"/>
      <c r="J160" s="261">
        <f>ROUND(I160*H160,2)</f>
        <v>0</v>
      </c>
      <c r="K160" s="257" t="s">
        <v>2792</v>
      </c>
      <c r="L160" s="262"/>
      <c r="M160" s="263" t="s">
        <v>21</v>
      </c>
      <c r="N160" s="264" t="s">
        <v>47</v>
      </c>
      <c r="O160" s="43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5" t="s">
        <v>2694</v>
      </c>
      <c r="AT160" s="25" t="s">
        <v>497</v>
      </c>
      <c r="AU160" s="25" t="s">
        <v>121</v>
      </c>
      <c r="AY160" s="25" t="s">
        <v>201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84</v>
      </c>
      <c r="BK160" s="213">
        <f>ROUND(I160*H160,2)</f>
        <v>0</v>
      </c>
      <c r="BL160" s="25" t="s">
        <v>2694</v>
      </c>
      <c r="BM160" s="25" t="s">
        <v>2865</v>
      </c>
    </row>
    <row r="161" spans="2:65" s="1" customFormat="1" ht="13.5">
      <c r="B161" s="42"/>
      <c r="C161" s="64"/>
      <c r="D161" s="214" t="s">
        <v>210</v>
      </c>
      <c r="E161" s="64"/>
      <c r="F161" s="215" t="s">
        <v>2796</v>
      </c>
      <c r="G161" s="64"/>
      <c r="H161" s="64"/>
      <c r="I161" s="173"/>
      <c r="J161" s="64"/>
      <c r="K161" s="64"/>
      <c r="L161" s="62"/>
      <c r="M161" s="216"/>
      <c r="N161" s="43"/>
      <c r="O161" s="43"/>
      <c r="P161" s="43"/>
      <c r="Q161" s="43"/>
      <c r="R161" s="43"/>
      <c r="S161" s="43"/>
      <c r="T161" s="79"/>
      <c r="AT161" s="25" t="s">
        <v>210</v>
      </c>
      <c r="AU161" s="25" t="s">
        <v>121</v>
      </c>
    </row>
    <row r="162" spans="2:65" s="1" customFormat="1" ht="16.5" customHeight="1">
      <c r="B162" s="42"/>
      <c r="C162" s="202" t="s">
        <v>573</v>
      </c>
      <c r="D162" s="202" t="s">
        <v>204</v>
      </c>
      <c r="E162" s="203" t="s">
        <v>2798</v>
      </c>
      <c r="F162" s="204" t="s">
        <v>2799</v>
      </c>
      <c r="G162" s="205" t="s">
        <v>229</v>
      </c>
      <c r="H162" s="206">
        <v>2</v>
      </c>
      <c r="I162" s="207"/>
      <c r="J162" s="208">
        <f>ROUND(I162*H162,2)</f>
        <v>0</v>
      </c>
      <c r="K162" s="204" t="s">
        <v>2693</v>
      </c>
      <c r="L162" s="62"/>
      <c r="M162" s="209" t="s">
        <v>21</v>
      </c>
      <c r="N162" s="210" t="s">
        <v>47</v>
      </c>
      <c r="O162" s="43"/>
      <c r="P162" s="211">
        <f>O162*H162</f>
        <v>0</v>
      </c>
      <c r="Q162" s="211">
        <v>3.8E-3</v>
      </c>
      <c r="R162" s="211">
        <f>Q162*H162</f>
        <v>7.6E-3</v>
      </c>
      <c r="S162" s="211">
        <v>0</v>
      </c>
      <c r="T162" s="212">
        <f>S162*H162</f>
        <v>0</v>
      </c>
      <c r="AR162" s="25" t="s">
        <v>780</v>
      </c>
      <c r="AT162" s="25" t="s">
        <v>204</v>
      </c>
      <c r="AU162" s="25" t="s">
        <v>121</v>
      </c>
      <c r="AY162" s="25" t="s">
        <v>201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84</v>
      </c>
      <c r="BK162" s="213">
        <f>ROUND(I162*H162,2)</f>
        <v>0</v>
      </c>
      <c r="BL162" s="25" t="s">
        <v>780</v>
      </c>
      <c r="BM162" s="25" t="s">
        <v>2866</v>
      </c>
    </row>
    <row r="163" spans="2:65" s="1" customFormat="1" ht="27">
      <c r="B163" s="42"/>
      <c r="C163" s="64"/>
      <c r="D163" s="214" t="s">
        <v>210</v>
      </c>
      <c r="E163" s="64"/>
      <c r="F163" s="215" t="s">
        <v>2801</v>
      </c>
      <c r="G163" s="64"/>
      <c r="H163" s="64"/>
      <c r="I163" s="173"/>
      <c r="J163" s="64"/>
      <c r="K163" s="64"/>
      <c r="L163" s="62"/>
      <c r="M163" s="216"/>
      <c r="N163" s="43"/>
      <c r="O163" s="43"/>
      <c r="P163" s="43"/>
      <c r="Q163" s="43"/>
      <c r="R163" s="43"/>
      <c r="S163" s="43"/>
      <c r="T163" s="79"/>
      <c r="AT163" s="25" t="s">
        <v>210</v>
      </c>
      <c r="AU163" s="25" t="s">
        <v>121</v>
      </c>
    </row>
    <row r="164" spans="2:65" s="1" customFormat="1" ht="16.5" customHeight="1">
      <c r="B164" s="42"/>
      <c r="C164" s="202" t="s">
        <v>579</v>
      </c>
      <c r="D164" s="202" t="s">
        <v>204</v>
      </c>
      <c r="E164" s="203" t="s">
        <v>2802</v>
      </c>
      <c r="F164" s="204" t="s">
        <v>2803</v>
      </c>
      <c r="G164" s="205" t="s">
        <v>229</v>
      </c>
      <c r="H164" s="206">
        <v>2</v>
      </c>
      <c r="I164" s="207"/>
      <c r="J164" s="208">
        <f>ROUND(I164*H164,2)</f>
        <v>0</v>
      </c>
      <c r="K164" s="204" t="s">
        <v>2693</v>
      </c>
      <c r="L164" s="62"/>
      <c r="M164" s="209" t="s">
        <v>21</v>
      </c>
      <c r="N164" s="210" t="s">
        <v>47</v>
      </c>
      <c r="O164" s="43"/>
      <c r="P164" s="211">
        <f>O164*H164</f>
        <v>0</v>
      </c>
      <c r="Q164" s="211">
        <v>7.6E-3</v>
      </c>
      <c r="R164" s="211">
        <f>Q164*H164</f>
        <v>1.52E-2</v>
      </c>
      <c r="S164" s="211">
        <v>0</v>
      </c>
      <c r="T164" s="212">
        <f>S164*H164</f>
        <v>0</v>
      </c>
      <c r="AR164" s="25" t="s">
        <v>780</v>
      </c>
      <c r="AT164" s="25" t="s">
        <v>204</v>
      </c>
      <c r="AU164" s="25" t="s">
        <v>121</v>
      </c>
      <c r="AY164" s="25" t="s">
        <v>201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84</v>
      </c>
      <c r="BK164" s="213">
        <f>ROUND(I164*H164,2)</f>
        <v>0</v>
      </c>
      <c r="BL164" s="25" t="s">
        <v>780</v>
      </c>
      <c r="BM164" s="25" t="s">
        <v>2867</v>
      </c>
    </row>
    <row r="165" spans="2:65" s="1" customFormat="1" ht="27">
      <c r="B165" s="42"/>
      <c r="C165" s="64"/>
      <c r="D165" s="214" t="s">
        <v>210</v>
      </c>
      <c r="E165" s="64"/>
      <c r="F165" s="215" t="s">
        <v>2805</v>
      </c>
      <c r="G165" s="64"/>
      <c r="H165" s="64"/>
      <c r="I165" s="173"/>
      <c r="J165" s="64"/>
      <c r="K165" s="64"/>
      <c r="L165" s="62"/>
      <c r="M165" s="216"/>
      <c r="N165" s="43"/>
      <c r="O165" s="43"/>
      <c r="P165" s="43"/>
      <c r="Q165" s="43"/>
      <c r="R165" s="43"/>
      <c r="S165" s="43"/>
      <c r="T165" s="79"/>
      <c r="AT165" s="25" t="s">
        <v>210</v>
      </c>
      <c r="AU165" s="25" t="s">
        <v>121</v>
      </c>
    </row>
    <row r="166" spans="2:65" s="1" customFormat="1" ht="25.5" customHeight="1">
      <c r="B166" s="42"/>
      <c r="C166" s="202" t="s">
        <v>587</v>
      </c>
      <c r="D166" s="202" t="s">
        <v>204</v>
      </c>
      <c r="E166" s="203" t="s">
        <v>2868</v>
      </c>
      <c r="F166" s="204" t="s">
        <v>2869</v>
      </c>
      <c r="G166" s="205" t="s">
        <v>311</v>
      </c>
      <c r="H166" s="206">
        <v>27</v>
      </c>
      <c r="I166" s="207"/>
      <c r="J166" s="208">
        <f>ROUND(I166*H166,2)</f>
        <v>0</v>
      </c>
      <c r="K166" s="204" t="s">
        <v>2693</v>
      </c>
      <c r="L166" s="62"/>
      <c r="M166" s="209" t="s">
        <v>21</v>
      </c>
      <c r="N166" s="210" t="s">
        <v>47</v>
      </c>
      <c r="O166" s="43"/>
      <c r="P166" s="211">
        <f>O166*H166</f>
        <v>0</v>
      </c>
      <c r="Q166" s="211">
        <v>0</v>
      </c>
      <c r="R166" s="211">
        <f>Q166*H166</f>
        <v>0</v>
      </c>
      <c r="S166" s="211">
        <v>0.04</v>
      </c>
      <c r="T166" s="212">
        <f>S166*H166</f>
        <v>1.08</v>
      </c>
      <c r="AR166" s="25" t="s">
        <v>780</v>
      </c>
      <c r="AT166" s="25" t="s">
        <v>204</v>
      </c>
      <c r="AU166" s="25" t="s">
        <v>121</v>
      </c>
      <c r="AY166" s="25" t="s">
        <v>201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84</v>
      </c>
      <c r="BK166" s="213">
        <f>ROUND(I166*H166,2)</f>
        <v>0</v>
      </c>
      <c r="BL166" s="25" t="s">
        <v>780</v>
      </c>
      <c r="BM166" s="25" t="s">
        <v>2870</v>
      </c>
    </row>
    <row r="167" spans="2:65" s="1" customFormat="1" ht="27">
      <c r="B167" s="42"/>
      <c r="C167" s="64"/>
      <c r="D167" s="214" t="s">
        <v>210</v>
      </c>
      <c r="E167" s="64"/>
      <c r="F167" s="215" t="s">
        <v>2871</v>
      </c>
      <c r="G167" s="64"/>
      <c r="H167" s="64"/>
      <c r="I167" s="173"/>
      <c r="J167" s="64"/>
      <c r="K167" s="64"/>
      <c r="L167" s="62"/>
      <c r="M167" s="216"/>
      <c r="N167" s="43"/>
      <c r="O167" s="43"/>
      <c r="P167" s="43"/>
      <c r="Q167" s="43"/>
      <c r="R167" s="43"/>
      <c r="S167" s="43"/>
      <c r="T167" s="79"/>
      <c r="AT167" s="25" t="s">
        <v>210</v>
      </c>
      <c r="AU167" s="25" t="s">
        <v>121</v>
      </c>
    </row>
    <row r="168" spans="2:65" s="1" customFormat="1" ht="16.5" customHeight="1">
      <c r="B168" s="42"/>
      <c r="C168" s="255" t="s">
        <v>593</v>
      </c>
      <c r="D168" s="255" t="s">
        <v>497</v>
      </c>
      <c r="E168" s="256" t="s">
        <v>2872</v>
      </c>
      <c r="F168" s="257" t="s">
        <v>2873</v>
      </c>
      <c r="G168" s="258" t="s">
        <v>311</v>
      </c>
      <c r="H168" s="259">
        <v>27</v>
      </c>
      <c r="I168" s="260"/>
      <c r="J168" s="261">
        <f>ROUND(I168*H168,2)</f>
        <v>0</v>
      </c>
      <c r="K168" s="257" t="s">
        <v>2693</v>
      </c>
      <c r="L168" s="262"/>
      <c r="M168" s="263" t="s">
        <v>21</v>
      </c>
      <c r="N168" s="264" t="s">
        <v>47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2694</v>
      </c>
      <c r="AT168" s="25" t="s">
        <v>497</v>
      </c>
      <c r="AU168" s="25" t="s">
        <v>121</v>
      </c>
      <c r="AY168" s="25" t="s">
        <v>201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84</v>
      </c>
      <c r="BK168" s="213">
        <f>ROUND(I168*H168,2)</f>
        <v>0</v>
      </c>
      <c r="BL168" s="25" t="s">
        <v>2694</v>
      </c>
      <c r="BM168" s="25" t="s">
        <v>2874</v>
      </c>
    </row>
    <row r="169" spans="2:65" s="1" customFormat="1" ht="13.5">
      <c r="B169" s="42"/>
      <c r="C169" s="64"/>
      <c r="D169" s="214" t="s">
        <v>210</v>
      </c>
      <c r="E169" s="64"/>
      <c r="F169" s="215" t="s">
        <v>2873</v>
      </c>
      <c r="G169" s="64"/>
      <c r="H169" s="64"/>
      <c r="I169" s="173"/>
      <c r="J169" s="64"/>
      <c r="K169" s="64"/>
      <c r="L169" s="62"/>
      <c r="M169" s="216"/>
      <c r="N169" s="43"/>
      <c r="O169" s="43"/>
      <c r="P169" s="43"/>
      <c r="Q169" s="43"/>
      <c r="R169" s="43"/>
      <c r="S169" s="43"/>
      <c r="T169" s="79"/>
      <c r="AT169" s="25" t="s">
        <v>210</v>
      </c>
      <c r="AU169" s="25" t="s">
        <v>121</v>
      </c>
    </row>
    <row r="170" spans="2:65" s="1" customFormat="1" ht="16.5" customHeight="1">
      <c r="B170" s="42"/>
      <c r="C170" s="202" t="s">
        <v>598</v>
      </c>
      <c r="D170" s="202" t="s">
        <v>204</v>
      </c>
      <c r="E170" s="203" t="s">
        <v>2806</v>
      </c>
      <c r="F170" s="204" t="s">
        <v>2807</v>
      </c>
      <c r="G170" s="205" t="s">
        <v>229</v>
      </c>
      <c r="H170" s="206">
        <v>1</v>
      </c>
      <c r="I170" s="207"/>
      <c r="J170" s="208">
        <f>ROUND(I170*H170,2)</f>
        <v>0</v>
      </c>
      <c r="K170" s="204" t="s">
        <v>2693</v>
      </c>
      <c r="L170" s="62"/>
      <c r="M170" s="209" t="s">
        <v>21</v>
      </c>
      <c r="N170" s="210" t="s">
        <v>47</v>
      </c>
      <c r="O170" s="43"/>
      <c r="P170" s="211">
        <f>O170*H170</f>
        <v>0</v>
      </c>
      <c r="Q170" s="211">
        <v>0.154</v>
      </c>
      <c r="R170" s="211">
        <f>Q170*H170</f>
        <v>0.154</v>
      </c>
      <c r="S170" s="211">
        <v>0.186</v>
      </c>
      <c r="T170" s="212">
        <f>S170*H170</f>
        <v>0.186</v>
      </c>
      <c r="AR170" s="25" t="s">
        <v>780</v>
      </c>
      <c r="AT170" s="25" t="s">
        <v>204</v>
      </c>
      <c r="AU170" s="25" t="s">
        <v>121</v>
      </c>
      <c r="AY170" s="25" t="s">
        <v>201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84</v>
      </c>
      <c r="BK170" s="213">
        <f>ROUND(I170*H170,2)</f>
        <v>0</v>
      </c>
      <c r="BL170" s="25" t="s">
        <v>780</v>
      </c>
      <c r="BM170" s="25" t="s">
        <v>2875</v>
      </c>
    </row>
    <row r="171" spans="2:65" s="1" customFormat="1" ht="27">
      <c r="B171" s="42"/>
      <c r="C171" s="64"/>
      <c r="D171" s="214" t="s">
        <v>210</v>
      </c>
      <c r="E171" s="64"/>
      <c r="F171" s="215" t="s">
        <v>2809</v>
      </c>
      <c r="G171" s="64"/>
      <c r="H171" s="64"/>
      <c r="I171" s="173"/>
      <c r="J171" s="64"/>
      <c r="K171" s="64"/>
      <c r="L171" s="62"/>
      <c r="M171" s="216"/>
      <c r="N171" s="43"/>
      <c r="O171" s="43"/>
      <c r="P171" s="43"/>
      <c r="Q171" s="43"/>
      <c r="R171" s="43"/>
      <c r="S171" s="43"/>
      <c r="T171" s="79"/>
      <c r="AT171" s="25" t="s">
        <v>210</v>
      </c>
      <c r="AU171" s="25" t="s">
        <v>121</v>
      </c>
    </row>
    <row r="172" spans="2:65" s="11" customFormat="1" ht="22.35" customHeight="1">
      <c r="B172" s="186"/>
      <c r="C172" s="187"/>
      <c r="D172" s="188" t="s">
        <v>75</v>
      </c>
      <c r="E172" s="200" t="s">
        <v>2810</v>
      </c>
      <c r="F172" s="200" t="s">
        <v>2811</v>
      </c>
      <c r="G172" s="187"/>
      <c r="H172" s="187"/>
      <c r="I172" s="190"/>
      <c r="J172" s="201">
        <f>BK172</f>
        <v>0</v>
      </c>
      <c r="K172" s="187"/>
      <c r="L172" s="192"/>
      <c r="M172" s="193"/>
      <c r="N172" s="194"/>
      <c r="O172" s="194"/>
      <c r="P172" s="195">
        <f>SUM(P173:P178)</f>
        <v>0</v>
      </c>
      <c r="Q172" s="194"/>
      <c r="R172" s="195">
        <f>SUM(R173:R178)</f>
        <v>3.1680000000000002E-3</v>
      </c>
      <c r="S172" s="194"/>
      <c r="T172" s="196">
        <f>SUM(T173:T178)</f>
        <v>0</v>
      </c>
      <c r="AR172" s="197" t="s">
        <v>121</v>
      </c>
      <c r="AT172" s="198" t="s">
        <v>75</v>
      </c>
      <c r="AU172" s="198" t="s">
        <v>86</v>
      </c>
      <c r="AY172" s="197" t="s">
        <v>201</v>
      </c>
      <c r="BK172" s="199">
        <f>SUM(BK173:BK178)</f>
        <v>0</v>
      </c>
    </row>
    <row r="173" spans="2:65" s="1" customFormat="1" ht="16.5" customHeight="1">
      <c r="B173" s="42"/>
      <c r="C173" s="202" t="s">
        <v>605</v>
      </c>
      <c r="D173" s="202" t="s">
        <v>204</v>
      </c>
      <c r="E173" s="203" t="s">
        <v>2812</v>
      </c>
      <c r="F173" s="204" t="s">
        <v>2813</v>
      </c>
      <c r="G173" s="205" t="s">
        <v>2814</v>
      </c>
      <c r="H173" s="206">
        <v>0.36</v>
      </c>
      <c r="I173" s="207"/>
      <c r="J173" s="208">
        <f>ROUND(I173*H173,2)</f>
        <v>0</v>
      </c>
      <c r="K173" s="204" t="s">
        <v>2693</v>
      </c>
      <c r="L173" s="62"/>
      <c r="M173" s="209" t="s">
        <v>21</v>
      </c>
      <c r="N173" s="210" t="s">
        <v>47</v>
      </c>
      <c r="O173" s="43"/>
      <c r="P173" s="211">
        <f>O173*H173</f>
        <v>0</v>
      </c>
      <c r="Q173" s="211">
        <v>8.8000000000000005E-3</v>
      </c>
      <c r="R173" s="211">
        <f>Q173*H173</f>
        <v>3.1680000000000002E-3</v>
      </c>
      <c r="S173" s="211">
        <v>0</v>
      </c>
      <c r="T173" s="212">
        <f>S173*H173</f>
        <v>0</v>
      </c>
      <c r="AR173" s="25" t="s">
        <v>780</v>
      </c>
      <c r="AT173" s="25" t="s">
        <v>204</v>
      </c>
      <c r="AU173" s="25" t="s">
        <v>121</v>
      </c>
      <c r="AY173" s="25" t="s">
        <v>201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84</v>
      </c>
      <c r="BK173" s="213">
        <f>ROUND(I173*H173,2)</f>
        <v>0</v>
      </c>
      <c r="BL173" s="25" t="s">
        <v>780</v>
      </c>
      <c r="BM173" s="25" t="s">
        <v>2876</v>
      </c>
    </row>
    <row r="174" spans="2:65" s="1" customFormat="1" ht="40.5">
      <c r="B174" s="42"/>
      <c r="C174" s="64"/>
      <c r="D174" s="214" t="s">
        <v>210</v>
      </c>
      <c r="E174" s="64"/>
      <c r="F174" s="215" t="s">
        <v>2816</v>
      </c>
      <c r="G174" s="64"/>
      <c r="H174" s="64"/>
      <c r="I174" s="173"/>
      <c r="J174" s="64"/>
      <c r="K174" s="64"/>
      <c r="L174" s="62"/>
      <c r="M174" s="216"/>
      <c r="N174" s="43"/>
      <c r="O174" s="43"/>
      <c r="P174" s="43"/>
      <c r="Q174" s="43"/>
      <c r="R174" s="43"/>
      <c r="S174" s="43"/>
      <c r="T174" s="79"/>
      <c r="AT174" s="25" t="s">
        <v>210</v>
      </c>
      <c r="AU174" s="25" t="s">
        <v>121</v>
      </c>
    </row>
    <row r="175" spans="2:65" s="1" customFormat="1" ht="16.5" customHeight="1">
      <c r="B175" s="42"/>
      <c r="C175" s="202" t="s">
        <v>611</v>
      </c>
      <c r="D175" s="202" t="s">
        <v>204</v>
      </c>
      <c r="E175" s="203" t="s">
        <v>2817</v>
      </c>
      <c r="F175" s="204" t="s">
        <v>2818</v>
      </c>
      <c r="G175" s="205" t="s">
        <v>229</v>
      </c>
      <c r="H175" s="206">
        <v>4</v>
      </c>
      <c r="I175" s="207"/>
      <c r="J175" s="208">
        <f>ROUND(I175*H175,2)</f>
        <v>0</v>
      </c>
      <c r="K175" s="204" t="s">
        <v>2693</v>
      </c>
      <c r="L175" s="62"/>
      <c r="M175" s="209" t="s">
        <v>21</v>
      </c>
      <c r="N175" s="210" t="s">
        <v>47</v>
      </c>
      <c r="O175" s="43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5" t="s">
        <v>780</v>
      </c>
      <c r="AT175" s="25" t="s">
        <v>204</v>
      </c>
      <c r="AU175" s="25" t="s">
        <v>121</v>
      </c>
      <c r="AY175" s="25" t="s">
        <v>201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84</v>
      </c>
      <c r="BK175" s="213">
        <f>ROUND(I175*H175,2)</f>
        <v>0</v>
      </c>
      <c r="BL175" s="25" t="s">
        <v>780</v>
      </c>
      <c r="BM175" s="25" t="s">
        <v>2877</v>
      </c>
    </row>
    <row r="176" spans="2:65" s="1" customFormat="1" ht="13.5">
      <c r="B176" s="42"/>
      <c r="C176" s="64"/>
      <c r="D176" s="214" t="s">
        <v>210</v>
      </c>
      <c r="E176" s="64"/>
      <c r="F176" s="215" t="s">
        <v>2818</v>
      </c>
      <c r="G176" s="64"/>
      <c r="H176" s="64"/>
      <c r="I176" s="173"/>
      <c r="J176" s="64"/>
      <c r="K176" s="64"/>
      <c r="L176" s="62"/>
      <c r="M176" s="216"/>
      <c r="N176" s="43"/>
      <c r="O176" s="43"/>
      <c r="P176" s="43"/>
      <c r="Q176" s="43"/>
      <c r="R176" s="43"/>
      <c r="S176" s="43"/>
      <c r="T176" s="79"/>
      <c r="AT176" s="25" t="s">
        <v>210</v>
      </c>
      <c r="AU176" s="25" t="s">
        <v>121</v>
      </c>
    </row>
    <row r="177" spans="2:65" s="1" customFormat="1" ht="16.5" customHeight="1">
      <c r="B177" s="42"/>
      <c r="C177" s="202" t="s">
        <v>616</v>
      </c>
      <c r="D177" s="202" t="s">
        <v>204</v>
      </c>
      <c r="E177" s="203" t="s">
        <v>2820</v>
      </c>
      <c r="F177" s="204" t="s">
        <v>2821</v>
      </c>
      <c r="G177" s="205" t="s">
        <v>229</v>
      </c>
      <c r="H177" s="206">
        <v>1</v>
      </c>
      <c r="I177" s="207"/>
      <c r="J177" s="208">
        <f>ROUND(I177*H177,2)</f>
        <v>0</v>
      </c>
      <c r="K177" s="204" t="s">
        <v>2693</v>
      </c>
      <c r="L177" s="62"/>
      <c r="M177" s="209" t="s">
        <v>21</v>
      </c>
      <c r="N177" s="210" t="s">
        <v>47</v>
      </c>
      <c r="O177" s="43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AR177" s="25" t="s">
        <v>780</v>
      </c>
      <c r="AT177" s="25" t="s">
        <v>204</v>
      </c>
      <c r="AU177" s="25" t="s">
        <v>121</v>
      </c>
      <c r="AY177" s="25" t="s">
        <v>201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84</v>
      </c>
      <c r="BK177" s="213">
        <f>ROUND(I177*H177,2)</f>
        <v>0</v>
      </c>
      <c r="BL177" s="25" t="s">
        <v>780</v>
      </c>
      <c r="BM177" s="25" t="s">
        <v>2878</v>
      </c>
    </row>
    <row r="178" spans="2:65" s="1" customFormat="1" ht="13.5">
      <c r="B178" s="42"/>
      <c r="C178" s="64"/>
      <c r="D178" s="214" t="s">
        <v>210</v>
      </c>
      <c r="E178" s="64"/>
      <c r="F178" s="215" t="s">
        <v>2821</v>
      </c>
      <c r="G178" s="64"/>
      <c r="H178" s="64"/>
      <c r="I178" s="173"/>
      <c r="J178" s="64"/>
      <c r="K178" s="64"/>
      <c r="L178" s="62"/>
      <c r="M178" s="216"/>
      <c r="N178" s="43"/>
      <c r="O178" s="43"/>
      <c r="P178" s="43"/>
      <c r="Q178" s="43"/>
      <c r="R178" s="43"/>
      <c r="S178" s="43"/>
      <c r="T178" s="79"/>
      <c r="AT178" s="25" t="s">
        <v>210</v>
      </c>
      <c r="AU178" s="25" t="s">
        <v>121</v>
      </c>
    </row>
    <row r="179" spans="2:65" s="11" customFormat="1" ht="37.35" customHeight="1">
      <c r="B179" s="186"/>
      <c r="C179" s="187"/>
      <c r="D179" s="188" t="s">
        <v>75</v>
      </c>
      <c r="E179" s="189" t="s">
        <v>2823</v>
      </c>
      <c r="F179" s="189" t="s">
        <v>2824</v>
      </c>
      <c r="G179" s="187"/>
      <c r="H179" s="187"/>
      <c r="I179" s="190"/>
      <c r="J179" s="191">
        <f>BK179</f>
        <v>0</v>
      </c>
      <c r="K179" s="187"/>
      <c r="L179" s="192"/>
      <c r="M179" s="193"/>
      <c r="N179" s="194"/>
      <c r="O179" s="194"/>
      <c r="P179" s="195">
        <f>SUM(P180:P181)</f>
        <v>0</v>
      </c>
      <c r="Q179" s="194"/>
      <c r="R179" s="195">
        <f>SUM(R180:R181)</f>
        <v>0</v>
      </c>
      <c r="S179" s="194"/>
      <c r="T179" s="196">
        <f>SUM(T180:T181)</f>
        <v>0</v>
      </c>
      <c r="AR179" s="197" t="s">
        <v>219</v>
      </c>
      <c r="AT179" s="198" t="s">
        <v>75</v>
      </c>
      <c r="AU179" s="198" t="s">
        <v>76</v>
      </c>
      <c r="AY179" s="197" t="s">
        <v>201</v>
      </c>
      <c r="BK179" s="199">
        <f>SUM(BK180:BK181)</f>
        <v>0</v>
      </c>
    </row>
    <row r="180" spans="2:65" s="1" customFormat="1" ht="16.5" customHeight="1">
      <c r="B180" s="42"/>
      <c r="C180" s="202" t="s">
        <v>627</v>
      </c>
      <c r="D180" s="202" t="s">
        <v>204</v>
      </c>
      <c r="E180" s="203" t="s">
        <v>2825</v>
      </c>
      <c r="F180" s="204" t="s">
        <v>2826</v>
      </c>
      <c r="G180" s="205" t="s">
        <v>229</v>
      </c>
      <c r="H180" s="206">
        <v>6</v>
      </c>
      <c r="I180" s="207"/>
      <c r="J180" s="208">
        <f>ROUND(I180*H180,2)</f>
        <v>0</v>
      </c>
      <c r="K180" s="204" t="s">
        <v>2693</v>
      </c>
      <c r="L180" s="62"/>
      <c r="M180" s="209" t="s">
        <v>21</v>
      </c>
      <c r="N180" s="210" t="s">
        <v>47</v>
      </c>
      <c r="O180" s="43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AR180" s="25" t="s">
        <v>2827</v>
      </c>
      <c r="AT180" s="25" t="s">
        <v>204</v>
      </c>
      <c r="AU180" s="25" t="s">
        <v>84</v>
      </c>
      <c r="AY180" s="25" t="s">
        <v>201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25" t="s">
        <v>84</v>
      </c>
      <c r="BK180" s="213">
        <f>ROUND(I180*H180,2)</f>
        <v>0</v>
      </c>
      <c r="BL180" s="25" t="s">
        <v>2827</v>
      </c>
      <c r="BM180" s="25" t="s">
        <v>2879</v>
      </c>
    </row>
    <row r="181" spans="2:65" s="1" customFormat="1" ht="27">
      <c r="B181" s="42"/>
      <c r="C181" s="64"/>
      <c r="D181" s="214" t="s">
        <v>210</v>
      </c>
      <c r="E181" s="64"/>
      <c r="F181" s="215" t="s">
        <v>2829</v>
      </c>
      <c r="G181" s="64"/>
      <c r="H181" s="64"/>
      <c r="I181" s="173"/>
      <c r="J181" s="64"/>
      <c r="K181" s="64"/>
      <c r="L181" s="62"/>
      <c r="M181" s="217"/>
      <c r="N181" s="218"/>
      <c r="O181" s="218"/>
      <c r="P181" s="218"/>
      <c r="Q181" s="218"/>
      <c r="R181" s="218"/>
      <c r="S181" s="218"/>
      <c r="T181" s="219"/>
      <c r="AT181" s="25" t="s">
        <v>210</v>
      </c>
      <c r="AU181" s="25" t="s">
        <v>84</v>
      </c>
    </row>
    <row r="182" spans="2:65" s="1" customFormat="1" ht="6.95" customHeight="1">
      <c r="B182" s="57"/>
      <c r="C182" s="58"/>
      <c r="D182" s="58"/>
      <c r="E182" s="58"/>
      <c r="F182" s="58"/>
      <c r="G182" s="58"/>
      <c r="H182" s="58"/>
      <c r="I182" s="149"/>
      <c r="J182" s="58"/>
      <c r="K182" s="58"/>
      <c r="L182" s="62"/>
    </row>
  </sheetData>
  <sheetProtection algorithmName="SHA-512" hashValue="Nnl3GGoNHP03+mVbP2HbTKpODkp/vZ/Opz+evDld8eANhZU10h/q8OvFU+BDROBBoY4ZHT7KDWxxALwT60VKDQ==" saltValue="Z//CukAvPkGNqEWIimBpNPUjMVtAfGynaLGTj/Ou7+jdxZ42HsL2c3F045YglOrS6yiJ8sXXTPsyPswdOycQ4Q==" spinCount="100000" sheet="1" objects="1" scenarios="1" formatColumns="0" formatRows="0" autoFilter="0"/>
  <autoFilter ref="C96:K181"/>
  <mergeCells count="16">
    <mergeCell ref="L2:V2"/>
    <mergeCell ref="E83:H83"/>
    <mergeCell ref="E87:H87"/>
    <mergeCell ref="E85:H85"/>
    <mergeCell ref="E89:H89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127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2670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2880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ROUND(J91,2)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ROUND(SUM(BE91:BE106), 2)</f>
        <v>0</v>
      </c>
      <c r="G34" s="43"/>
      <c r="H34" s="43"/>
      <c r="I34" s="141">
        <v>0.21</v>
      </c>
      <c r="J34" s="140">
        <f>ROUND(ROUND((SUM(BE91:BE106)),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ROUND(SUM(BF91:BF106), 2)</f>
        <v>0</v>
      </c>
      <c r="G35" s="43"/>
      <c r="H35" s="43"/>
      <c r="I35" s="141">
        <v>0.15</v>
      </c>
      <c r="J35" s="140">
        <f>ROUND(ROUND((SUM(BF91:BF106)),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ROUND(SUM(BG91:BG106),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ROUND(SUM(BH91:BH106),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ROUND(SUM(BI91:BI106),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2670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922/OST - Ostatní náklady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J91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J92</f>
        <v>0</v>
      </c>
      <c r="K65" s="165"/>
    </row>
    <row r="66" spans="2:12" s="9" customFormat="1" ht="19.899999999999999" customHeight="1">
      <c r="B66" s="166"/>
      <c r="C66" s="167"/>
      <c r="D66" s="168" t="s">
        <v>2679</v>
      </c>
      <c r="E66" s="169"/>
      <c r="F66" s="169"/>
      <c r="G66" s="169"/>
      <c r="H66" s="169"/>
      <c r="I66" s="170"/>
      <c r="J66" s="171">
        <f>J93</f>
        <v>0</v>
      </c>
      <c r="K66" s="172"/>
    </row>
    <row r="67" spans="2:12" s="8" customFormat="1" ht="24.95" customHeight="1">
      <c r="B67" s="159"/>
      <c r="C67" s="160"/>
      <c r="D67" s="161" t="s">
        <v>2686</v>
      </c>
      <c r="E67" s="162"/>
      <c r="F67" s="162"/>
      <c r="G67" s="162"/>
      <c r="H67" s="162"/>
      <c r="I67" s="163"/>
      <c r="J67" s="164">
        <f>J96</f>
        <v>0</v>
      </c>
      <c r="K67" s="165"/>
    </row>
    <row r="68" spans="2:12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0000000000003" customHeight="1">
      <c r="B74" s="42"/>
      <c r="C74" s="63" t="s">
        <v>184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5" t="str">
        <f>E7</f>
        <v>Malešická, 1. a 2. etapa, 2. etapa Za Vackovem - Habrová</v>
      </c>
      <c r="F77" s="406"/>
      <c r="G77" s="406"/>
      <c r="H77" s="406"/>
      <c r="I77" s="173"/>
      <c r="J77" s="64"/>
      <c r="K77" s="64"/>
      <c r="L77" s="62"/>
    </row>
    <row r="78" spans="2:12">
      <c r="B78" s="29"/>
      <c r="C78" s="66" t="s">
        <v>173</v>
      </c>
      <c r="D78" s="277"/>
      <c r="E78" s="277"/>
      <c r="F78" s="277"/>
      <c r="G78" s="277"/>
      <c r="H78" s="277"/>
      <c r="J78" s="277"/>
      <c r="K78" s="277"/>
      <c r="L78" s="278"/>
    </row>
    <row r="79" spans="2:12" ht="16.5" customHeight="1">
      <c r="B79" s="29"/>
      <c r="C79" s="277"/>
      <c r="D79" s="277"/>
      <c r="E79" s="405" t="s">
        <v>2668</v>
      </c>
      <c r="F79" s="410"/>
      <c r="G79" s="410"/>
      <c r="H79" s="410"/>
      <c r="J79" s="277"/>
      <c r="K79" s="277"/>
      <c r="L79" s="278"/>
    </row>
    <row r="80" spans="2:12">
      <c r="B80" s="29"/>
      <c r="C80" s="66" t="s">
        <v>2669</v>
      </c>
      <c r="D80" s="277"/>
      <c r="E80" s="277"/>
      <c r="F80" s="277"/>
      <c r="G80" s="277"/>
      <c r="H80" s="277"/>
      <c r="J80" s="277"/>
      <c r="K80" s="277"/>
      <c r="L80" s="278"/>
    </row>
    <row r="81" spans="2:65" s="1" customFormat="1" ht="16.5" customHeight="1">
      <c r="B81" s="42"/>
      <c r="C81" s="64"/>
      <c r="D81" s="64"/>
      <c r="E81" s="409" t="s">
        <v>2670</v>
      </c>
      <c r="F81" s="407"/>
      <c r="G81" s="407"/>
      <c r="H81" s="407"/>
      <c r="I81" s="173"/>
      <c r="J81" s="64"/>
      <c r="K81" s="64"/>
      <c r="L81" s="62"/>
    </row>
    <row r="82" spans="2:65" s="1" customFormat="1" ht="14.45" customHeight="1">
      <c r="B82" s="42"/>
      <c r="C82" s="66" t="s">
        <v>2671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 ht="17.25" customHeight="1">
      <c r="B83" s="42"/>
      <c r="C83" s="64"/>
      <c r="D83" s="64"/>
      <c r="E83" s="393" t="str">
        <f>E13</f>
        <v>922/OST - Ostatní náklady</v>
      </c>
      <c r="F83" s="407"/>
      <c r="G83" s="407"/>
      <c r="H83" s="407"/>
      <c r="I83" s="173"/>
      <c r="J83" s="64"/>
      <c r="K83" s="64"/>
      <c r="L83" s="62"/>
    </row>
    <row r="84" spans="2:65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" customFormat="1" ht="18" customHeight="1">
      <c r="B85" s="42"/>
      <c r="C85" s="66" t="s">
        <v>23</v>
      </c>
      <c r="D85" s="64"/>
      <c r="E85" s="64"/>
      <c r="F85" s="174" t="str">
        <f>F16</f>
        <v xml:space="preserve"> </v>
      </c>
      <c r="G85" s="64"/>
      <c r="H85" s="64"/>
      <c r="I85" s="175" t="s">
        <v>25</v>
      </c>
      <c r="J85" s="74" t="str">
        <f>IF(J16="","",J16)</f>
        <v>25. 10. 2018</v>
      </c>
      <c r="K85" s="64"/>
      <c r="L85" s="62"/>
    </row>
    <row r="86" spans="2:65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" customFormat="1">
      <c r="B87" s="42"/>
      <c r="C87" s="66" t="s">
        <v>27</v>
      </c>
      <c r="D87" s="64"/>
      <c r="E87" s="64"/>
      <c r="F87" s="174" t="str">
        <f>E19</f>
        <v>PREdistribuce, a.s.</v>
      </c>
      <c r="G87" s="64"/>
      <c r="H87" s="64"/>
      <c r="I87" s="175" t="s">
        <v>35</v>
      </c>
      <c r="J87" s="174" t="str">
        <f>E25</f>
        <v>ELEKTROŠTIKA, s.r.o.</v>
      </c>
      <c r="K87" s="64"/>
      <c r="L87" s="62"/>
    </row>
    <row r="88" spans="2:65" s="1" customFormat="1" ht="14.45" customHeight="1">
      <c r="B88" s="42"/>
      <c r="C88" s="66" t="s">
        <v>33</v>
      </c>
      <c r="D88" s="64"/>
      <c r="E88" s="64"/>
      <c r="F88" s="174" t="str">
        <f>IF(E22="","",E22)</f>
        <v/>
      </c>
      <c r="G88" s="64"/>
      <c r="H88" s="64"/>
      <c r="I88" s="173"/>
      <c r="J88" s="64"/>
      <c r="K88" s="64"/>
      <c r="L88" s="62"/>
    </row>
    <row r="89" spans="2:65" s="1" customFormat="1" ht="10.3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65" s="10" customFormat="1" ht="29.25" customHeight="1">
      <c r="B90" s="176"/>
      <c r="C90" s="177" t="s">
        <v>185</v>
      </c>
      <c r="D90" s="178" t="s">
        <v>61</v>
      </c>
      <c r="E90" s="178" t="s">
        <v>57</v>
      </c>
      <c r="F90" s="178" t="s">
        <v>186</v>
      </c>
      <c r="G90" s="178" t="s">
        <v>187</v>
      </c>
      <c r="H90" s="178" t="s">
        <v>188</v>
      </c>
      <c r="I90" s="179" t="s">
        <v>189</v>
      </c>
      <c r="J90" s="178" t="s">
        <v>177</v>
      </c>
      <c r="K90" s="180" t="s">
        <v>190</v>
      </c>
      <c r="L90" s="181"/>
      <c r="M90" s="82" t="s">
        <v>191</v>
      </c>
      <c r="N90" s="83" t="s">
        <v>46</v>
      </c>
      <c r="O90" s="83" t="s">
        <v>192</v>
      </c>
      <c r="P90" s="83" t="s">
        <v>193</v>
      </c>
      <c r="Q90" s="83" t="s">
        <v>194</v>
      </c>
      <c r="R90" s="83" t="s">
        <v>195</v>
      </c>
      <c r="S90" s="83" t="s">
        <v>196</v>
      </c>
      <c r="T90" s="84" t="s">
        <v>197</v>
      </c>
    </row>
    <row r="91" spans="2:65" s="1" customFormat="1" ht="29.25" customHeight="1">
      <c r="B91" s="42"/>
      <c r="C91" s="88" t="s">
        <v>178</v>
      </c>
      <c r="D91" s="64"/>
      <c r="E91" s="64"/>
      <c r="F91" s="64"/>
      <c r="G91" s="64"/>
      <c r="H91" s="64"/>
      <c r="I91" s="173"/>
      <c r="J91" s="182">
        <f>BK91</f>
        <v>0</v>
      </c>
      <c r="K91" s="64"/>
      <c r="L91" s="62"/>
      <c r="M91" s="85"/>
      <c r="N91" s="86"/>
      <c r="O91" s="86"/>
      <c r="P91" s="183">
        <f>P92+P96</f>
        <v>0</v>
      </c>
      <c r="Q91" s="86"/>
      <c r="R91" s="183">
        <f>R92+R96</f>
        <v>0</v>
      </c>
      <c r="S91" s="86"/>
      <c r="T91" s="184">
        <f>T92+T96</f>
        <v>0</v>
      </c>
      <c r="AT91" s="25" t="s">
        <v>75</v>
      </c>
      <c r="AU91" s="25" t="s">
        <v>179</v>
      </c>
      <c r="BK91" s="185">
        <f>BK92+BK96</f>
        <v>0</v>
      </c>
    </row>
    <row r="92" spans="2:65" s="11" customFormat="1" ht="37.35" customHeight="1">
      <c r="B92" s="186"/>
      <c r="C92" s="187"/>
      <c r="D92" s="188" t="s">
        <v>75</v>
      </c>
      <c r="E92" s="189" t="s">
        <v>497</v>
      </c>
      <c r="F92" s="189" t="s">
        <v>2687</v>
      </c>
      <c r="G92" s="187"/>
      <c r="H92" s="187"/>
      <c r="I92" s="190"/>
      <c r="J92" s="191">
        <f>BK92</f>
        <v>0</v>
      </c>
      <c r="K92" s="187"/>
      <c r="L92" s="192"/>
      <c r="M92" s="193"/>
      <c r="N92" s="194"/>
      <c r="O92" s="194"/>
      <c r="P92" s="195">
        <f>P93</f>
        <v>0</v>
      </c>
      <c r="Q92" s="194"/>
      <c r="R92" s="195">
        <f>R93</f>
        <v>0</v>
      </c>
      <c r="S92" s="194"/>
      <c r="T92" s="196">
        <f>T93</f>
        <v>0</v>
      </c>
      <c r="AR92" s="197" t="s">
        <v>121</v>
      </c>
      <c r="AT92" s="198" t="s">
        <v>75</v>
      </c>
      <c r="AU92" s="198" t="s">
        <v>76</v>
      </c>
      <c r="AY92" s="197" t="s">
        <v>201</v>
      </c>
      <c r="BK92" s="199">
        <f>BK93</f>
        <v>0</v>
      </c>
    </row>
    <row r="93" spans="2:65" s="11" customFormat="1" ht="19.899999999999999" customHeight="1">
      <c r="B93" s="186"/>
      <c r="C93" s="187"/>
      <c r="D93" s="188" t="s">
        <v>75</v>
      </c>
      <c r="E93" s="200" t="s">
        <v>2688</v>
      </c>
      <c r="F93" s="200" t="s">
        <v>2689</v>
      </c>
      <c r="G93" s="187"/>
      <c r="H93" s="187"/>
      <c r="I93" s="190"/>
      <c r="J93" s="201">
        <f>BK93</f>
        <v>0</v>
      </c>
      <c r="K93" s="187"/>
      <c r="L93" s="192"/>
      <c r="M93" s="193"/>
      <c r="N93" s="194"/>
      <c r="O93" s="194"/>
      <c r="P93" s="195">
        <f>SUM(P94:P95)</f>
        <v>0</v>
      </c>
      <c r="Q93" s="194"/>
      <c r="R93" s="195">
        <f>SUM(R94:R95)</f>
        <v>0</v>
      </c>
      <c r="S93" s="194"/>
      <c r="T93" s="196">
        <f>SUM(T94:T95)</f>
        <v>0</v>
      </c>
      <c r="AR93" s="197" t="s">
        <v>121</v>
      </c>
      <c r="AT93" s="198" t="s">
        <v>75</v>
      </c>
      <c r="AU93" s="198" t="s">
        <v>84</v>
      </c>
      <c r="AY93" s="197" t="s">
        <v>201</v>
      </c>
      <c r="BK93" s="199">
        <f>SUM(BK94:BK95)</f>
        <v>0</v>
      </c>
    </row>
    <row r="94" spans="2:65" s="1" customFormat="1" ht="25.5" customHeight="1">
      <c r="B94" s="42"/>
      <c r="C94" s="202" t="s">
        <v>84</v>
      </c>
      <c r="D94" s="202" t="s">
        <v>204</v>
      </c>
      <c r="E94" s="203" t="s">
        <v>2881</v>
      </c>
      <c r="F94" s="204" t="s">
        <v>2882</v>
      </c>
      <c r="G94" s="205" t="s">
        <v>229</v>
      </c>
      <c r="H94" s="206">
        <v>2</v>
      </c>
      <c r="I94" s="207"/>
      <c r="J94" s="208">
        <f>ROUND(I94*H94,2)</f>
        <v>0</v>
      </c>
      <c r="K94" s="204" t="s">
        <v>2693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780</v>
      </c>
      <c r="AT94" s="25" t="s">
        <v>204</v>
      </c>
      <c r="AU94" s="25" t="s">
        <v>86</v>
      </c>
      <c r="AY94" s="25" t="s">
        <v>201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780</v>
      </c>
      <c r="BM94" s="25" t="s">
        <v>2883</v>
      </c>
    </row>
    <row r="95" spans="2:65" s="1" customFormat="1" ht="27">
      <c r="B95" s="42"/>
      <c r="C95" s="64"/>
      <c r="D95" s="214" t="s">
        <v>210</v>
      </c>
      <c r="E95" s="64"/>
      <c r="F95" s="215" t="s">
        <v>2884</v>
      </c>
      <c r="G95" s="64"/>
      <c r="H95" s="64"/>
      <c r="I95" s="173"/>
      <c r="J95" s="64"/>
      <c r="K95" s="64"/>
      <c r="L95" s="62"/>
      <c r="M95" s="216"/>
      <c r="N95" s="43"/>
      <c r="O95" s="43"/>
      <c r="P95" s="43"/>
      <c r="Q95" s="43"/>
      <c r="R95" s="43"/>
      <c r="S95" s="43"/>
      <c r="T95" s="79"/>
      <c r="AT95" s="25" t="s">
        <v>210</v>
      </c>
      <c r="AU95" s="25" t="s">
        <v>86</v>
      </c>
    </row>
    <row r="96" spans="2:65" s="11" customFormat="1" ht="37.35" customHeight="1">
      <c r="B96" s="186"/>
      <c r="C96" s="187"/>
      <c r="D96" s="188" t="s">
        <v>75</v>
      </c>
      <c r="E96" s="189" t="s">
        <v>2823</v>
      </c>
      <c r="F96" s="189" t="s">
        <v>2824</v>
      </c>
      <c r="G96" s="187"/>
      <c r="H96" s="187"/>
      <c r="I96" s="190"/>
      <c r="J96" s="191">
        <f>BK96</f>
        <v>0</v>
      </c>
      <c r="K96" s="187"/>
      <c r="L96" s="192"/>
      <c r="M96" s="193"/>
      <c r="N96" s="194"/>
      <c r="O96" s="194"/>
      <c r="P96" s="195">
        <f>SUM(P97:P106)</f>
        <v>0</v>
      </c>
      <c r="Q96" s="194"/>
      <c r="R96" s="195">
        <f>SUM(R97:R106)</f>
        <v>0</v>
      </c>
      <c r="S96" s="194"/>
      <c r="T96" s="196">
        <f>SUM(T97:T106)</f>
        <v>0</v>
      </c>
      <c r="AR96" s="197" t="s">
        <v>219</v>
      </c>
      <c r="AT96" s="198" t="s">
        <v>75</v>
      </c>
      <c r="AU96" s="198" t="s">
        <v>76</v>
      </c>
      <c r="AY96" s="197" t="s">
        <v>201</v>
      </c>
      <c r="BK96" s="199">
        <f>SUM(BK97:BK106)</f>
        <v>0</v>
      </c>
    </row>
    <row r="97" spans="2:65" s="1" customFormat="1" ht="16.5" customHeight="1">
      <c r="B97" s="42"/>
      <c r="C97" s="202" t="s">
        <v>86</v>
      </c>
      <c r="D97" s="202" t="s">
        <v>204</v>
      </c>
      <c r="E97" s="203" t="s">
        <v>2885</v>
      </c>
      <c r="F97" s="204" t="s">
        <v>2886</v>
      </c>
      <c r="G97" s="205" t="s">
        <v>213</v>
      </c>
      <c r="H97" s="206">
        <v>1</v>
      </c>
      <c r="I97" s="207"/>
      <c r="J97" s="208">
        <f>ROUND(I97*H97,2)</f>
        <v>0</v>
      </c>
      <c r="K97" s="204" t="s">
        <v>2693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2827</v>
      </c>
      <c r="AT97" s="25" t="s">
        <v>204</v>
      </c>
      <c r="AU97" s="25" t="s">
        <v>84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2827</v>
      </c>
      <c r="BM97" s="25" t="s">
        <v>2887</v>
      </c>
    </row>
    <row r="98" spans="2:65" s="1" customFormat="1" ht="27">
      <c r="B98" s="42"/>
      <c r="C98" s="64"/>
      <c r="D98" s="214" t="s">
        <v>210</v>
      </c>
      <c r="E98" s="64"/>
      <c r="F98" s="215" t="s">
        <v>2888</v>
      </c>
      <c r="G98" s="64"/>
      <c r="H98" s="64"/>
      <c r="I98" s="173"/>
      <c r="J98" s="64"/>
      <c r="K98" s="64"/>
      <c r="L98" s="62"/>
      <c r="M98" s="216"/>
      <c r="N98" s="43"/>
      <c r="O98" s="43"/>
      <c r="P98" s="43"/>
      <c r="Q98" s="43"/>
      <c r="R98" s="43"/>
      <c r="S98" s="43"/>
      <c r="T98" s="79"/>
      <c r="AT98" s="25" t="s">
        <v>210</v>
      </c>
      <c r="AU98" s="25" t="s">
        <v>84</v>
      </c>
    </row>
    <row r="99" spans="2:65" s="1" customFormat="1" ht="25.5" customHeight="1">
      <c r="B99" s="42"/>
      <c r="C99" s="202" t="s">
        <v>121</v>
      </c>
      <c r="D99" s="202" t="s">
        <v>204</v>
      </c>
      <c r="E99" s="203" t="s">
        <v>2889</v>
      </c>
      <c r="F99" s="204" t="s">
        <v>2890</v>
      </c>
      <c r="G99" s="205" t="s">
        <v>213</v>
      </c>
      <c r="H99" s="206">
        <v>1</v>
      </c>
      <c r="I99" s="207"/>
      <c r="J99" s="208">
        <f>ROUND(I99*H99,2)</f>
        <v>0</v>
      </c>
      <c r="K99" s="204" t="s">
        <v>2693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2827</v>
      </c>
      <c r="AT99" s="25" t="s">
        <v>204</v>
      </c>
      <c r="AU99" s="25" t="s">
        <v>84</v>
      </c>
      <c r="AY99" s="25" t="s">
        <v>201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2827</v>
      </c>
      <c r="BM99" s="25" t="s">
        <v>2891</v>
      </c>
    </row>
    <row r="100" spans="2:65" s="1" customFormat="1" ht="27">
      <c r="B100" s="42"/>
      <c r="C100" s="64"/>
      <c r="D100" s="214" t="s">
        <v>210</v>
      </c>
      <c r="E100" s="64"/>
      <c r="F100" s="215" t="s">
        <v>2892</v>
      </c>
      <c r="G100" s="64"/>
      <c r="H100" s="64"/>
      <c r="I100" s="173"/>
      <c r="J100" s="64"/>
      <c r="K100" s="64"/>
      <c r="L100" s="62"/>
      <c r="M100" s="216"/>
      <c r="N100" s="43"/>
      <c r="O100" s="43"/>
      <c r="P100" s="43"/>
      <c r="Q100" s="43"/>
      <c r="R100" s="43"/>
      <c r="S100" s="43"/>
      <c r="T100" s="79"/>
      <c r="AT100" s="25" t="s">
        <v>210</v>
      </c>
      <c r="AU100" s="25" t="s">
        <v>84</v>
      </c>
    </row>
    <row r="101" spans="2:65" s="1" customFormat="1" ht="16.5" customHeight="1">
      <c r="B101" s="42"/>
      <c r="C101" s="202" t="s">
        <v>219</v>
      </c>
      <c r="D101" s="202" t="s">
        <v>204</v>
      </c>
      <c r="E101" s="203" t="s">
        <v>2893</v>
      </c>
      <c r="F101" s="204" t="s">
        <v>2894</v>
      </c>
      <c r="G101" s="205" t="s">
        <v>213</v>
      </c>
      <c r="H101" s="206">
        <v>1</v>
      </c>
      <c r="I101" s="207"/>
      <c r="J101" s="208">
        <f>ROUND(I101*H101,2)</f>
        <v>0</v>
      </c>
      <c r="K101" s="204" t="s">
        <v>2693</v>
      </c>
      <c r="L101" s="62"/>
      <c r="M101" s="209" t="s">
        <v>21</v>
      </c>
      <c r="N101" s="210" t="s">
        <v>47</v>
      </c>
      <c r="O101" s="43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2827</v>
      </c>
      <c r="AT101" s="25" t="s">
        <v>204</v>
      </c>
      <c r="AU101" s="25" t="s">
        <v>84</v>
      </c>
      <c r="AY101" s="25" t="s">
        <v>201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84</v>
      </c>
      <c r="BK101" s="213">
        <f>ROUND(I101*H101,2)</f>
        <v>0</v>
      </c>
      <c r="BL101" s="25" t="s">
        <v>2827</v>
      </c>
      <c r="BM101" s="25" t="s">
        <v>2895</v>
      </c>
    </row>
    <row r="102" spans="2:65" s="1" customFormat="1" ht="27">
      <c r="B102" s="42"/>
      <c r="C102" s="64"/>
      <c r="D102" s="214" t="s">
        <v>210</v>
      </c>
      <c r="E102" s="64"/>
      <c r="F102" s="215" t="s">
        <v>2896</v>
      </c>
      <c r="G102" s="64"/>
      <c r="H102" s="64"/>
      <c r="I102" s="173"/>
      <c r="J102" s="64"/>
      <c r="K102" s="64"/>
      <c r="L102" s="62"/>
      <c r="M102" s="216"/>
      <c r="N102" s="43"/>
      <c r="O102" s="43"/>
      <c r="P102" s="43"/>
      <c r="Q102" s="43"/>
      <c r="R102" s="43"/>
      <c r="S102" s="43"/>
      <c r="T102" s="79"/>
      <c r="AT102" s="25" t="s">
        <v>210</v>
      </c>
      <c r="AU102" s="25" t="s">
        <v>84</v>
      </c>
    </row>
    <row r="103" spans="2:65" s="1" customFormat="1" ht="16.5" customHeight="1">
      <c r="B103" s="42"/>
      <c r="C103" s="202" t="s">
        <v>200</v>
      </c>
      <c r="D103" s="202" t="s">
        <v>204</v>
      </c>
      <c r="E103" s="203" t="s">
        <v>2897</v>
      </c>
      <c r="F103" s="204" t="s">
        <v>2898</v>
      </c>
      <c r="G103" s="205" t="s">
        <v>229</v>
      </c>
      <c r="H103" s="206">
        <v>1</v>
      </c>
      <c r="I103" s="207"/>
      <c r="J103" s="208">
        <f>ROUND(I103*H103,2)</f>
        <v>0</v>
      </c>
      <c r="K103" s="204" t="s">
        <v>2693</v>
      </c>
      <c r="L103" s="62"/>
      <c r="M103" s="209" t="s">
        <v>21</v>
      </c>
      <c r="N103" s="210" t="s">
        <v>47</v>
      </c>
      <c r="O103" s="4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2827</v>
      </c>
      <c r="AT103" s="25" t="s">
        <v>204</v>
      </c>
      <c r="AU103" s="25" t="s">
        <v>84</v>
      </c>
      <c r="AY103" s="25" t="s">
        <v>201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84</v>
      </c>
      <c r="BK103" s="213">
        <f>ROUND(I103*H103,2)</f>
        <v>0</v>
      </c>
      <c r="BL103" s="25" t="s">
        <v>2827</v>
      </c>
      <c r="BM103" s="25" t="s">
        <v>2899</v>
      </c>
    </row>
    <row r="104" spans="2:65" s="1" customFormat="1" ht="27">
      <c r="B104" s="42"/>
      <c r="C104" s="64"/>
      <c r="D104" s="214" t="s">
        <v>210</v>
      </c>
      <c r="E104" s="64"/>
      <c r="F104" s="215" t="s">
        <v>2900</v>
      </c>
      <c r="G104" s="64"/>
      <c r="H104" s="64"/>
      <c r="I104" s="173"/>
      <c r="J104" s="64"/>
      <c r="K104" s="64"/>
      <c r="L104" s="62"/>
      <c r="M104" s="216"/>
      <c r="N104" s="43"/>
      <c r="O104" s="43"/>
      <c r="P104" s="43"/>
      <c r="Q104" s="43"/>
      <c r="R104" s="43"/>
      <c r="S104" s="43"/>
      <c r="T104" s="79"/>
      <c r="AT104" s="25" t="s">
        <v>210</v>
      </c>
      <c r="AU104" s="25" t="s">
        <v>84</v>
      </c>
    </row>
    <row r="105" spans="2:65" s="1" customFormat="1" ht="16.5" customHeight="1">
      <c r="B105" s="42"/>
      <c r="C105" s="202" t="s">
        <v>226</v>
      </c>
      <c r="D105" s="202" t="s">
        <v>204</v>
      </c>
      <c r="E105" s="203" t="s">
        <v>2901</v>
      </c>
      <c r="F105" s="204" t="s">
        <v>2902</v>
      </c>
      <c r="G105" s="205" t="s">
        <v>229</v>
      </c>
      <c r="H105" s="206">
        <v>4</v>
      </c>
      <c r="I105" s="207"/>
      <c r="J105" s="208">
        <f>ROUND(I105*H105,2)</f>
        <v>0</v>
      </c>
      <c r="K105" s="204" t="s">
        <v>2693</v>
      </c>
      <c r="L105" s="62"/>
      <c r="M105" s="209" t="s">
        <v>21</v>
      </c>
      <c r="N105" s="210" t="s">
        <v>47</v>
      </c>
      <c r="O105" s="43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5" t="s">
        <v>2827</v>
      </c>
      <c r="AT105" s="25" t="s">
        <v>204</v>
      </c>
      <c r="AU105" s="25" t="s">
        <v>84</v>
      </c>
      <c r="AY105" s="25" t="s">
        <v>201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84</v>
      </c>
      <c r="BK105" s="213">
        <f>ROUND(I105*H105,2)</f>
        <v>0</v>
      </c>
      <c r="BL105" s="25" t="s">
        <v>2827</v>
      </c>
      <c r="BM105" s="25" t="s">
        <v>2903</v>
      </c>
    </row>
    <row r="106" spans="2:65" s="1" customFormat="1" ht="27">
      <c r="B106" s="42"/>
      <c r="C106" s="64"/>
      <c r="D106" s="214" t="s">
        <v>210</v>
      </c>
      <c r="E106" s="64"/>
      <c r="F106" s="215" t="s">
        <v>2904</v>
      </c>
      <c r="G106" s="64"/>
      <c r="H106" s="64"/>
      <c r="I106" s="173"/>
      <c r="J106" s="64"/>
      <c r="K106" s="64"/>
      <c r="L106" s="62"/>
      <c r="M106" s="217"/>
      <c r="N106" s="218"/>
      <c r="O106" s="218"/>
      <c r="P106" s="218"/>
      <c r="Q106" s="218"/>
      <c r="R106" s="218"/>
      <c r="S106" s="218"/>
      <c r="T106" s="219"/>
      <c r="AT106" s="25" t="s">
        <v>210</v>
      </c>
      <c r="AU106" s="25" t="s">
        <v>84</v>
      </c>
    </row>
    <row r="107" spans="2:65" s="1" customFormat="1" ht="6.95" customHeight="1">
      <c r="B107" s="57"/>
      <c r="C107" s="58"/>
      <c r="D107" s="58"/>
      <c r="E107" s="58"/>
      <c r="F107" s="58"/>
      <c r="G107" s="58"/>
      <c r="H107" s="58"/>
      <c r="I107" s="149"/>
      <c r="J107" s="58"/>
      <c r="K107" s="58"/>
      <c r="L107" s="62"/>
    </row>
  </sheetData>
  <sheetProtection algorithmName="SHA-512" hashValue="QMga2o+GqNq/VMgNgviHIXoGn6VmYeULP90BVoDrkZmD27rPl20APQdT8Q4aM7EDUUA7cbFcrpGt+7daaxhN/A==" saltValue="8H3ZmRGXaRsXFy/6FR2IeNBDRShQZgPNbNTloQk6NpzD4oV+NjxupAwtVEJG4iQR+1RsrYhn7Pf4KV5xH/ltCg==" spinCount="100000" sheet="1" objects="1" scenarios="1" formatColumns="0" formatRows="0" autoFilter="0"/>
  <autoFilter ref="C90:K106"/>
  <mergeCells count="16">
    <mergeCell ref="L2:V2"/>
    <mergeCell ref="E77:H77"/>
    <mergeCell ref="E81:H81"/>
    <mergeCell ref="E79:H79"/>
    <mergeCell ref="E83:H83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130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2670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2905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ROUND(J90,2)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ROUND(SUM(BE90:BE94), 2)</f>
        <v>0</v>
      </c>
      <c r="G34" s="43"/>
      <c r="H34" s="43"/>
      <c r="I34" s="141">
        <v>0.21</v>
      </c>
      <c r="J34" s="140">
        <f>ROUND(ROUND((SUM(BE90:BE94)),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ROUND(SUM(BF90:BF94), 2)</f>
        <v>0</v>
      </c>
      <c r="G35" s="43"/>
      <c r="H35" s="43"/>
      <c r="I35" s="141">
        <v>0.15</v>
      </c>
      <c r="J35" s="140">
        <f>ROUND(ROUND((SUM(BF90:BF94)),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ROUND(SUM(BG90:BG94),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ROUND(SUM(BH90:BH94),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ROUND(SUM(BI90:BI94),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2670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922/VN - Připojení do sítě VN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J90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J91</f>
        <v>0</v>
      </c>
      <c r="K65" s="165"/>
    </row>
    <row r="66" spans="2:12" s="9" customFormat="1" ht="19.899999999999999" customHeight="1">
      <c r="B66" s="166"/>
      <c r="C66" s="167"/>
      <c r="D66" s="168" t="s">
        <v>2681</v>
      </c>
      <c r="E66" s="169"/>
      <c r="F66" s="169"/>
      <c r="G66" s="169"/>
      <c r="H66" s="169"/>
      <c r="I66" s="170"/>
      <c r="J66" s="171">
        <f>J92</f>
        <v>0</v>
      </c>
      <c r="K66" s="172"/>
    </row>
    <row r="67" spans="2:12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50000000000003" customHeight="1">
      <c r="B73" s="42"/>
      <c r="C73" s="63" t="s">
        <v>184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05" t="str">
        <f>E7</f>
        <v>Malešická, 1. a 2. etapa, 2. etapa Za Vackovem - Habrová</v>
      </c>
      <c r="F76" s="406"/>
      <c r="G76" s="406"/>
      <c r="H76" s="406"/>
      <c r="I76" s="173"/>
      <c r="J76" s="64"/>
      <c r="K76" s="64"/>
      <c r="L76" s="62"/>
    </row>
    <row r="77" spans="2:12">
      <c r="B77" s="29"/>
      <c r="C77" s="66" t="s">
        <v>173</v>
      </c>
      <c r="D77" s="277"/>
      <c r="E77" s="277"/>
      <c r="F77" s="277"/>
      <c r="G77" s="277"/>
      <c r="H77" s="277"/>
      <c r="J77" s="277"/>
      <c r="K77" s="277"/>
      <c r="L77" s="278"/>
    </row>
    <row r="78" spans="2:12" ht="16.5" customHeight="1">
      <c r="B78" s="29"/>
      <c r="C78" s="277"/>
      <c r="D78" s="277"/>
      <c r="E78" s="405" t="s">
        <v>2668</v>
      </c>
      <c r="F78" s="410"/>
      <c r="G78" s="410"/>
      <c r="H78" s="410"/>
      <c r="J78" s="277"/>
      <c r="K78" s="277"/>
      <c r="L78" s="278"/>
    </row>
    <row r="79" spans="2:12">
      <c r="B79" s="29"/>
      <c r="C79" s="66" t="s">
        <v>2669</v>
      </c>
      <c r="D79" s="277"/>
      <c r="E79" s="277"/>
      <c r="F79" s="277"/>
      <c r="G79" s="277"/>
      <c r="H79" s="277"/>
      <c r="J79" s="277"/>
      <c r="K79" s="277"/>
      <c r="L79" s="278"/>
    </row>
    <row r="80" spans="2:12" s="1" customFormat="1" ht="16.5" customHeight="1">
      <c r="B80" s="42"/>
      <c r="C80" s="64"/>
      <c r="D80" s="64"/>
      <c r="E80" s="409" t="s">
        <v>2670</v>
      </c>
      <c r="F80" s="407"/>
      <c r="G80" s="407"/>
      <c r="H80" s="407"/>
      <c r="I80" s="173"/>
      <c r="J80" s="64"/>
      <c r="K80" s="64"/>
      <c r="L80" s="62"/>
    </row>
    <row r="81" spans="2:65" s="1" customFormat="1" ht="14.45" customHeight="1">
      <c r="B81" s="42"/>
      <c r="C81" s="66" t="s">
        <v>2671</v>
      </c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 ht="17.25" customHeight="1">
      <c r="B82" s="42"/>
      <c r="C82" s="64"/>
      <c r="D82" s="64"/>
      <c r="E82" s="393" t="str">
        <f>E13</f>
        <v>922/VN - Připojení do sítě VN</v>
      </c>
      <c r="F82" s="407"/>
      <c r="G82" s="407"/>
      <c r="H82" s="407"/>
      <c r="I82" s="173"/>
      <c r="J82" s="64"/>
      <c r="K82" s="64"/>
      <c r="L82" s="62"/>
    </row>
    <row r="83" spans="2:65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65" s="1" customFormat="1" ht="18" customHeight="1">
      <c r="B84" s="42"/>
      <c r="C84" s="66" t="s">
        <v>23</v>
      </c>
      <c r="D84" s="64"/>
      <c r="E84" s="64"/>
      <c r="F84" s="174" t="str">
        <f>F16</f>
        <v xml:space="preserve"> </v>
      </c>
      <c r="G84" s="64"/>
      <c r="H84" s="64"/>
      <c r="I84" s="175" t="s">
        <v>25</v>
      </c>
      <c r="J84" s="74" t="str">
        <f>IF(J16="","",J16)</f>
        <v>25. 10. 2018</v>
      </c>
      <c r="K84" s="64"/>
      <c r="L84" s="62"/>
    </row>
    <row r="85" spans="2:65" s="1" customFormat="1" ht="6.9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65" s="1" customFormat="1">
      <c r="B86" s="42"/>
      <c r="C86" s="66" t="s">
        <v>27</v>
      </c>
      <c r="D86" s="64"/>
      <c r="E86" s="64"/>
      <c r="F86" s="174" t="str">
        <f>E19</f>
        <v>PREdistribuce, a.s.</v>
      </c>
      <c r="G86" s="64"/>
      <c r="H86" s="64"/>
      <c r="I86" s="175" t="s">
        <v>35</v>
      </c>
      <c r="J86" s="174" t="str">
        <f>E25</f>
        <v>ELEKTROŠTIKA, s.r.o.</v>
      </c>
      <c r="K86" s="64"/>
      <c r="L86" s="62"/>
    </row>
    <row r="87" spans="2:65" s="1" customFormat="1" ht="14.45" customHeight="1">
      <c r="B87" s="42"/>
      <c r="C87" s="66" t="s">
        <v>33</v>
      </c>
      <c r="D87" s="64"/>
      <c r="E87" s="64"/>
      <c r="F87" s="174" t="str">
        <f>IF(E22="","",E22)</f>
        <v/>
      </c>
      <c r="G87" s="64"/>
      <c r="H87" s="64"/>
      <c r="I87" s="173"/>
      <c r="J87" s="64"/>
      <c r="K87" s="64"/>
      <c r="L87" s="62"/>
    </row>
    <row r="88" spans="2:65" s="1" customFormat="1" ht="10.3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65" s="10" customFormat="1" ht="29.25" customHeight="1">
      <c r="B89" s="176"/>
      <c r="C89" s="177" t="s">
        <v>185</v>
      </c>
      <c r="D89" s="178" t="s">
        <v>61</v>
      </c>
      <c r="E89" s="178" t="s">
        <v>57</v>
      </c>
      <c r="F89" s="178" t="s">
        <v>186</v>
      </c>
      <c r="G89" s="178" t="s">
        <v>187</v>
      </c>
      <c r="H89" s="178" t="s">
        <v>188</v>
      </c>
      <c r="I89" s="179" t="s">
        <v>189</v>
      </c>
      <c r="J89" s="178" t="s">
        <v>177</v>
      </c>
      <c r="K89" s="180" t="s">
        <v>190</v>
      </c>
      <c r="L89" s="181"/>
      <c r="M89" s="82" t="s">
        <v>191</v>
      </c>
      <c r="N89" s="83" t="s">
        <v>46</v>
      </c>
      <c r="O89" s="83" t="s">
        <v>192</v>
      </c>
      <c r="P89" s="83" t="s">
        <v>193</v>
      </c>
      <c r="Q89" s="83" t="s">
        <v>194</v>
      </c>
      <c r="R89" s="83" t="s">
        <v>195</v>
      </c>
      <c r="S89" s="83" t="s">
        <v>196</v>
      </c>
      <c r="T89" s="84" t="s">
        <v>197</v>
      </c>
    </row>
    <row r="90" spans="2:65" s="1" customFormat="1" ht="29.25" customHeight="1">
      <c r="B90" s="42"/>
      <c r="C90" s="88" t="s">
        <v>178</v>
      </c>
      <c r="D90" s="64"/>
      <c r="E90" s="64"/>
      <c r="F90" s="64"/>
      <c r="G90" s="64"/>
      <c r="H90" s="64"/>
      <c r="I90" s="173"/>
      <c r="J90" s="182">
        <f>BK90</f>
        <v>0</v>
      </c>
      <c r="K90" s="64"/>
      <c r="L90" s="62"/>
      <c r="M90" s="85"/>
      <c r="N90" s="86"/>
      <c r="O90" s="86"/>
      <c r="P90" s="183">
        <f>P91</f>
        <v>0</v>
      </c>
      <c r="Q90" s="86"/>
      <c r="R90" s="183">
        <f>R91</f>
        <v>0</v>
      </c>
      <c r="S90" s="86"/>
      <c r="T90" s="184">
        <f>T91</f>
        <v>0</v>
      </c>
      <c r="AT90" s="25" t="s">
        <v>75</v>
      </c>
      <c r="AU90" s="25" t="s">
        <v>179</v>
      </c>
      <c r="BK90" s="185">
        <f>BK91</f>
        <v>0</v>
      </c>
    </row>
    <row r="91" spans="2:65" s="11" customFormat="1" ht="37.35" customHeight="1">
      <c r="B91" s="186"/>
      <c r="C91" s="187"/>
      <c r="D91" s="188" t="s">
        <v>75</v>
      </c>
      <c r="E91" s="189" t="s">
        <v>497</v>
      </c>
      <c r="F91" s="189" t="s">
        <v>2687</v>
      </c>
      <c r="G91" s="187"/>
      <c r="H91" s="187"/>
      <c r="I91" s="190"/>
      <c r="J91" s="191">
        <f>BK91</f>
        <v>0</v>
      </c>
      <c r="K91" s="187"/>
      <c r="L91" s="192"/>
      <c r="M91" s="193"/>
      <c r="N91" s="194"/>
      <c r="O91" s="194"/>
      <c r="P91" s="195">
        <f>P92</f>
        <v>0</v>
      </c>
      <c r="Q91" s="194"/>
      <c r="R91" s="195">
        <f>R92</f>
        <v>0</v>
      </c>
      <c r="S91" s="194"/>
      <c r="T91" s="196">
        <f>T92</f>
        <v>0</v>
      </c>
      <c r="AR91" s="197" t="s">
        <v>121</v>
      </c>
      <c r="AT91" s="198" t="s">
        <v>75</v>
      </c>
      <c r="AU91" s="198" t="s">
        <v>76</v>
      </c>
      <c r="AY91" s="197" t="s">
        <v>201</v>
      </c>
      <c r="BK91" s="199">
        <f>BK92</f>
        <v>0</v>
      </c>
    </row>
    <row r="92" spans="2:65" s="11" customFormat="1" ht="19.899999999999999" customHeight="1">
      <c r="B92" s="186"/>
      <c r="C92" s="187"/>
      <c r="D92" s="188" t="s">
        <v>75</v>
      </c>
      <c r="E92" s="200" t="s">
        <v>2749</v>
      </c>
      <c r="F92" s="200" t="s">
        <v>2750</v>
      </c>
      <c r="G92" s="187"/>
      <c r="H92" s="187"/>
      <c r="I92" s="190"/>
      <c r="J92" s="201">
        <f>BK92</f>
        <v>0</v>
      </c>
      <c r="K92" s="187"/>
      <c r="L92" s="192"/>
      <c r="M92" s="193"/>
      <c r="N92" s="194"/>
      <c r="O92" s="194"/>
      <c r="P92" s="195">
        <f>SUM(P93:P94)</f>
        <v>0</v>
      </c>
      <c r="Q92" s="194"/>
      <c r="R92" s="195">
        <f>SUM(R93:R94)</f>
        <v>0</v>
      </c>
      <c r="S92" s="194"/>
      <c r="T92" s="196">
        <f>SUM(T93:T94)</f>
        <v>0</v>
      </c>
      <c r="AR92" s="197" t="s">
        <v>121</v>
      </c>
      <c r="AT92" s="198" t="s">
        <v>75</v>
      </c>
      <c r="AU92" s="198" t="s">
        <v>84</v>
      </c>
      <c r="AY92" s="197" t="s">
        <v>201</v>
      </c>
      <c r="BK92" s="199">
        <f>SUM(BK93:BK94)</f>
        <v>0</v>
      </c>
    </row>
    <row r="93" spans="2:65" s="1" customFormat="1" ht="16.5" customHeight="1">
      <c r="B93" s="42"/>
      <c r="C93" s="202" t="s">
        <v>84</v>
      </c>
      <c r="D93" s="202" t="s">
        <v>204</v>
      </c>
      <c r="E93" s="203" t="s">
        <v>2906</v>
      </c>
      <c r="F93" s="204" t="s">
        <v>2907</v>
      </c>
      <c r="G93" s="205" t="s">
        <v>2908</v>
      </c>
      <c r="H93" s="206">
        <v>2</v>
      </c>
      <c r="I93" s="207"/>
      <c r="J93" s="208">
        <f>ROUND(I93*H93,2)</f>
        <v>0</v>
      </c>
      <c r="K93" s="204" t="s">
        <v>2693</v>
      </c>
      <c r="L93" s="62"/>
      <c r="M93" s="209" t="s">
        <v>21</v>
      </c>
      <c r="N93" s="210" t="s">
        <v>47</v>
      </c>
      <c r="O93" s="43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780</v>
      </c>
      <c r="AT93" s="25" t="s">
        <v>204</v>
      </c>
      <c r="AU93" s="25" t="s">
        <v>86</v>
      </c>
      <c r="AY93" s="25" t="s">
        <v>201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84</v>
      </c>
      <c r="BK93" s="213">
        <f>ROUND(I93*H93,2)</f>
        <v>0</v>
      </c>
      <c r="BL93" s="25" t="s">
        <v>780</v>
      </c>
      <c r="BM93" s="25" t="s">
        <v>2909</v>
      </c>
    </row>
    <row r="94" spans="2:65" s="1" customFormat="1" ht="13.5">
      <c r="B94" s="42"/>
      <c r="C94" s="64"/>
      <c r="D94" s="214" t="s">
        <v>210</v>
      </c>
      <c r="E94" s="64"/>
      <c r="F94" s="215" t="s">
        <v>2910</v>
      </c>
      <c r="G94" s="64"/>
      <c r="H94" s="64"/>
      <c r="I94" s="173"/>
      <c r="J94" s="64"/>
      <c r="K94" s="64"/>
      <c r="L94" s="62"/>
      <c r="M94" s="217"/>
      <c r="N94" s="218"/>
      <c r="O94" s="218"/>
      <c r="P94" s="218"/>
      <c r="Q94" s="218"/>
      <c r="R94" s="218"/>
      <c r="S94" s="218"/>
      <c r="T94" s="219"/>
      <c r="AT94" s="25" t="s">
        <v>210</v>
      </c>
      <c r="AU94" s="25" t="s">
        <v>86</v>
      </c>
    </row>
    <row r="95" spans="2:65" s="1" customFormat="1" ht="6.95" customHeight="1">
      <c r="B95" s="57"/>
      <c r="C95" s="58"/>
      <c r="D95" s="58"/>
      <c r="E95" s="58"/>
      <c r="F95" s="58"/>
      <c r="G95" s="58"/>
      <c r="H95" s="58"/>
      <c r="I95" s="149"/>
      <c r="J95" s="58"/>
      <c r="K95" s="58"/>
      <c r="L95" s="62"/>
    </row>
  </sheetData>
  <sheetProtection algorithmName="SHA-512" hashValue="Jn3OYfnkWUtdMSbhyLzV4LyFJTcU8PstTTI6qgevx0edNQjh3YG8SGx917ldn5iseyq6YPVBG0fAMJqMOSEyDA==" saltValue="i6hPJNcx2YHx4chINbjlPOn87CFnONQ9ms56stACpj8QpAbBp8dDqp/7sWtPzHrwUOZLSAXhbIGeqw+DlrFaqA==" spinCount="100000" sheet="1" objects="1" scenarios="1" formatColumns="0" formatRows="0" autoFilter="0"/>
  <autoFilter ref="C89:K94"/>
  <mergeCells count="16">
    <mergeCell ref="L2:V2"/>
    <mergeCell ref="E76:H76"/>
    <mergeCell ref="E80:H80"/>
    <mergeCell ref="E78:H78"/>
    <mergeCell ref="E82:H82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133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2670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2911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ROUND(J90,2)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ROUND(SUM(BE90:BE96), 2)</f>
        <v>0</v>
      </c>
      <c r="G34" s="43"/>
      <c r="H34" s="43"/>
      <c r="I34" s="141">
        <v>0.21</v>
      </c>
      <c r="J34" s="140">
        <f>ROUND(ROUND((SUM(BE90:BE96)),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ROUND(SUM(BF90:BF96), 2)</f>
        <v>0</v>
      </c>
      <c r="G35" s="43"/>
      <c r="H35" s="43"/>
      <c r="I35" s="141">
        <v>0.15</v>
      </c>
      <c r="J35" s="140">
        <f>ROUND(ROUND((SUM(BF90:BF96)),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ROUND(SUM(BG90:BG96),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ROUND(SUM(BH90:BH96),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ROUND(SUM(BI90:BI96),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2670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922/DEM - Demontážní práce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J90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J91</f>
        <v>0</v>
      </c>
      <c r="K65" s="165"/>
    </row>
    <row r="66" spans="2:12" s="9" customFormat="1" ht="19.899999999999999" customHeight="1">
      <c r="B66" s="166"/>
      <c r="C66" s="167"/>
      <c r="D66" s="168" t="s">
        <v>2679</v>
      </c>
      <c r="E66" s="169"/>
      <c r="F66" s="169"/>
      <c r="G66" s="169"/>
      <c r="H66" s="169"/>
      <c r="I66" s="170"/>
      <c r="J66" s="171">
        <f>J92</f>
        <v>0</v>
      </c>
      <c r="K66" s="172"/>
    </row>
    <row r="67" spans="2:12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50000000000003" customHeight="1">
      <c r="B73" s="42"/>
      <c r="C73" s="63" t="s">
        <v>184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05" t="str">
        <f>E7</f>
        <v>Malešická, 1. a 2. etapa, 2. etapa Za Vackovem - Habrová</v>
      </c>
      <c r="F76" s="406"/>
      <c r="G76" s="406"/>
      <c r="H76" s="406"/>
      <c r="I76" s="173"/>
      <c r="J76" s="64"/>
      <c r="K76" s="64"/>
      <c r="L76" s="62"/>
    </row>
    <row r="77" spans="2:12">
      <c r="B77" s="29"/>
      <c r="C77" s="66" t="s">
        <v>173</v>
      </c>
      <c r="D77" s="277"/>
      <c r="E77" s="277"/>
      <c r="F77" s="277"/>
      <c r="G77" s="277"/>
      <c r="H77" s="277"/>
      <c r="J77" s="277"/>
      <c r="K77" s="277"/>
      <c r="L77" s="278"/>
    </row>
    <row r="78" spans="2:12" ht="16.5" customHeight="1">
      <c r="B78" s="29"/>
      <c r="C78" s="277"/>
      <c r="D78" s="277"/>
      <c r="E78" s="405" t="s">
        <v>2668</v>
      </c>
      <c r="F78" s="410"/>
      <c r="G78" s="410"/>
      <c r="H78" s="410"/>
      <c r="J78" s="277"/>
      <c r="K78" s="277"/>
      <c r="L78" s="278"/>
    </row>
    <row r="79" spans="2:12">
      <c r="B79" s="29"/>
      <c r="C79" s="66" t="s">
        <v>2669</v>
      </c>
      <c r="D79" s="277"/>
      <c r="E79" s="277"/>
      <c r="F79" s="277"/>
      <c r="G79" s="277"/>
      <c r="H79" s="277"/>
      <c r="J79" s="277"/>
      <c r="K79" s="277"/>
      <c r="L79" s="278"/>
    </row>
    <row r="80" spans="2:12" s="1" customFormat="1" ht="16.5" customHeight="1">
      <c r="B80" s="42"/>
      <c r="C80" s="64"/>
      <c r="D80" s="64"/>
      <c r="E80" s="409" t="s">
        <v>2670</v>
      </c>
      <c r="F80" s="407"/>
      <c r="G80" s="407"/>
      <c r="H80" s="407"/>
      <c r="I80" s="173"/>
      <c r="J80" s="64"/>
      <c r="K80" s="64"/>
      <c r="L80" s="62"/>
    </row>
    <row r="81" spans="2:65" s="1" customFormat="1" ht="14.45" customHeight="1">
      <c r="B81" s="42"/>
      <c r="C81" s="66" t="s">
        <v>2671</v>
      </c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 ht="17.25" customHeight="1">
      <c r="B82" s="42"/>
      <c r="C82" s="64"/>
      <c r="D82" s="64"/>
      <c r="E82" s="393" t="str">
        <f>E13</f>
        <v>922/DEM - Demontážní práce</v>
      </c>
      <c r="F82" s="407"/>
      <c r="G82" s="407"/>
      <c r="H82" s="407"/>
      <c r="I82" s="173"/>
      <c r="J82" s="64"/>
      <c r="K82" s="64"/>
      <c r="L82" s="62"/>
    </row>
    <row r="83" spans="2:65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65" s="1" customFormat="1" ht="18" customHeight="1">
      <c r="B84" s="42"/>
      <c r="C84" s="66" t="s">
        <v>23</v>
      </c>
      <c r="D84" s="64"/>
      <c r="E84" s="64"/>
      <c r="F84" s="174" t="str">
        <f>F16</f>
        <v xml:space="preserve"> </v>
      </c>
      <c r="G84" s="64"/>
      <c r="H84" s="64"/>
      <c r="I84" s="175" t="s">
        <v>25</v>
      </c>
      <c r="J84" s="74" t="str">
        <f>IF(J16="","",J16)</f>
        <v>25. 10. 2018</v>
      </c>
      <c r="K84" s="64"/>
      <c r="L84" s="62"/>
    </row>
    <row r="85" spans="2:65" s="1" customFormat="1" ht="6.9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65" s="1" customFormat="1">
      <c r="B86" s="42"/>
      <c r="C86" s="66" t="s">
        <v>27</v>
      </c>
      <c r="D86" s="64"/>
      <c r="E86" s="64"/>
      <c r="F86" s="174" t="str">
        <f>E19</f>
        <v>PREdistribuce, a.s.</v>
      </c>
      <c r="G86" s="64"/>
      <c r="H86" s="64"/>
      <c r="I86" s="175" t="s">
        <v>35</v>
      </c>
      <c r="J86" s="174" t="str">
        <f>E25</f>
        <v>ELEKTROŠTIKA, s.r.o.</v>
      </c>
      <c r="K86" s="64"/>
      <c r="L86" s="62"/>
    </row>
    <row r="87" spans="2:65" s="1" customFormat="1" ht="14.45" customHeight="1">
      <c r="B87" s="42"/>
      <c r="C87" s="66" t="s">
        <v>33</v>
      </c>
      <c r="D87" s="64"/>
      <c r="E87" s="64"/>
      <c r="F87" s="174" t="str">
        <f>IF(E22="","",E22)</f>
        <v/>
      </c>
      <c r="G87" s="64"/>
      <c r="H87" s="64"/>
      <c r="I87" s="173"/>
      <c r="J87" s="64"/>
      <c r="K87" s="64"/>
      <c r="L87" s="62"/>
    </row>
    <row r="88" spans="2:65" s="1" customFormat="1" ht="10.3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65" s="10" customFormat="1" ht="29.25" customHeight="1">
      <c r="B89" s="176"/>
      <c r="C89" s="177" t="s">
        <v>185</v>
      </c>
      <c r="D89" s="178" t="s">
        <v>61</v>
      </c>
      <c r="E89" s="178" t="s">
        <v>57</v>
      </c>
      <c r="F89" s="178" t="s">
        <v>186</v>
      </c>
      <c r="G89" s="178" t="s">
        <v>187</v>
      </c>
      <c r="H89" s="178" t="s">
        <v>188</v>
      </c>
      <c r="I89" s="179" t="s">
        <v>189</v>
      </c>
      <c r="J89" s="178" t="s">
        <v>177</v>
      </c>
      <c r="K89" s="180" t="s">
        <v>190</v>
      </c>
      <c r="L89" s="181"/>
      <c r="M89" s="82" t="s">
        <v>191</v>
      </c>
      <c r="N89" s="83" t="s">
        <v>46</v>
      </c>
      <c r="O89" s="83" t="s">
        <v>192</v>
      </c>
      <c r="P89" s="83" t="s">
        <v>193</v>
      </c>
      <c r="Q89" s="83" t="s">
        <v>194</v>
      </c>
      <c r="R89" s="83" t="s">
        <v>195</v>
      </c>
      <c r="S89" s="83" t="s">
        <v>196</v>
      </c>
      <c r="T89" s="84" t="s">
        <v>197</v>
      </c>
    </row>
    <row r="90" spans="2:65" s="1" customFormat="1" ht="29.25" customHeight="1">
      <c r="B90" s="42"/>
      <c r="C90" s="88" t="s">
        <v>178</v>
      </c>
      <c r="D90" s="64"/>
      <c r="E90" s="64"/>
      <c r="F90" s="64"/>
      <c r="G90" s="64"/>
      <c r="H90" s="64"/>
      <c r="I90" s="173"/>
      <c r="J90" s="182">
        <f>BK90</f>
        <v>0</v>
      </c>
      <c r="K90" s="64"/>
      <c r="L90" s="62"/>
      <c r="M90" s="85"/>
      <c r="N90" s="86"/>
      <c r="O90" s="86"/>
      <c r="P90" s="183">
        <f>P91</f>
        <v>0</v>
      </c>
      <c r="Q90" s="86"/>
      <c r="R90" s="183">
        <f>R91</f>
        <v>0</v>
      </c>
      <c r="S90" s="86"/>
      <c r="T90" s="184">
        <f>T91</f>
        <v>0</v>
      </c>
      <c r="AT90" s="25" t="s">
        <v>75</v>
      </c>
      <c r="AU90" s="25" t="s">
        <v>179</v>
      </c>
      <c r="BK90" s="185">
        <f>BK91</f>
        <v>0</v>
      </c>
    </row>
    <row r="91" spans="2:65" s="11" customFormat="1" ht="37.35" customHeight="1">
      <c r="B91" s="186"/>
      <c r="C91" s="187"/>
      <c r="D91" s="188" t="s">
        <v>75</v>
      </c>
      <c r="E91" s="189" t="s">
        <v>497</v>
      </c>
      <c r="F91" s="189" t="s">
        <v>2687</v>
      </c>
      <c r="G91" s="187"/>
      <c r="H91" s="187"/>
      <c r="I91" s="190"/>
      <c r="J91" s="191">
        <f>BK91</f>
        <v>0</v>
      </c>
      <c r="K91" s="187"/>
      <c r="L91" s="192"/>
      <c r="M91" s="193"/>
      <c r="N91" s="194"/>
      <c r="O91" s="194"/>
      <c r="P91" s="195">
        <f>P92</f>
        <v>0</v>
      </c>
      <c r="Q91" s="194"/>
      <c r="R91" s="195">
        <f>R92</f>
        <v>0</v>
      </c>
      <c r="S91" s="194"/>
      <c r="T91" s="196">
        <f>T92</f>
        <v>0</v>
      </c>
      <c r="AR91" s="197" t="s">
        <v>121</v>
      </c>
      <c r="AT91" s="198" t="s">
        <v>75</v>
      </c>
      <c r="AU91" s="198" t="s">
        <v>76</v>
      </c>
      <c r="AY91" s="197" t="s">
        <v>201</v>
      </c>
      <c r="BK91" s="199">
        <f>BK92</f>
        <v>0</v>
      </c>
    </row>
    <row r="92" spans="2:65" s="11" customFormat="1" ht="19.899999999999999" customHeight="1">
      <c r="B92" s="186"/>
      <c r="C92" s="187"/>
      <c r="D92" s="188" t="s">
        <v>75</v>
      </c>
      <c r="E92" s="200" t="s">
        <v>2688</v>
      </c>
      <c r="F92" s="200" t="s">
        <v>2689</v>
      </c>
      <c r="G92" s="187"/>
      <c r="H92" s="187"/>
      <c r="I92" s="190"/>
      <c r="J92" s="201">
        <f>BK92</f>
        <v>0</v>
      </c>
      <c r="K92" s="187"/>
      <c r="L92" s="192"/>
      <c r="M92" s="193"/>
      <c r="N92" s="194"/>
      <c r="O92" s="194"/>
      <c r="P92" s="195">
        <f>SUM(P93:P96)</f>
        <v>0</v>
      </c>
      <c r="Q92" s="194"/>
      <c r="R92" s="195">
        <f>SUM(R93:R96)</f>
        <v>0</v>
      </c>
      <c r="S92" s="194"/>
      <c r="T92" s="196">
        <f>SUM(T93:T96)</f>
        <v>0</v>
      </c>
      <c r="AR92" s="197" t="s">
        <v>121</v>
      </c>
      <c r="AT92" s="198" t="s">
        <v>75</v>
      </c>
      <c r="AU92" s="198" t="s">
        <v>84</v>
      </c>
      <c r="AY92" s="197" t="s">
        <v>201</v>
      </c>
      <c r="BK92" s="199">
        <f>SUM(BK93:BK96)</f>
        <v>0</v>
      </c>
    </row>
    <row r="93" spans="2:65" s="1" customFormat="1" ht="25.5" customHeight="1">
      <c r="B93" s="42"/>
      <c r="C93" s="202" t="s">
        <v>84</v>
      </c>
      <c r="D93" s="202" t="s">
        <v>204</v>
      </c>
      <c r="E93" s="203" t="s">
        <v>2711</v>
      </c>
      <c r="F93" s="204" t="s">
        <v>2712</v>
      </c>
      <c r="G93" s="205" t="s">
        <v>229</v>
      </c>
      <c r="H93" s="206">
        <v>12</v>
      </c>
      <c r="I93" s="207"/>
      <c r="J93" s="208">
        <f>ROUND(I93*H93,2)</f>
        <v>0</v>
      </c>
      <c r="K93" s="204" t="s">
        <v>2693</v>
      </c>
      <c r="L93" s="62"/>
      <c r="M93" s="209" t="s">
        <v>21</v>
      </c>
      <c r="N93" s="210" t="s">
        <v>47</v>
      </c>
      <c r="O93" s="43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780</v>
      </c>
      <c r="AT93" s="25" t="s">
        <v>204</v>
      </c>
      <c r="AU93" s="25" t="s">
        <v>86</v>
      </c>
      <c r="AY93" s="25" t="s">
        <v>201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84</v>
      </c>
      <c r="BK93" s="213">
        <f>ROUND(I93*H93,2)</f>
        <v>0</v>
      </c>
      <c r="BL93" s="25" t="s">
        <v>780</v>
      </c>
      <c r="BM93" s="25" t="s">
        <v>2912</v>
      </c>
    </row>
    <row r="94" spans="2:65" s="1" customFormat="1" ht="13.5">
      <c r="B94" s="42"/>
      <c r="C94" s="64"/>
      <c r="D94" s="214" t="s">
        <v>210</v>
      </c>
      <c r="E94" s="64"/>
      <c r="F94" s="215" t="s">
        <v>2714</v>
      </c>
      <c r="G94" s="64"/>
      <c r="H94" s="64"/>
      <c r="I94" s="173"/>
      <c r="J94" s="64"/>
      <c r="K94" s="64"/>
      <c r="L94" s="62"/>
      <c r="M94" s="216"/>
      <c r="N94" s="43"/>
      <c r="O94" s="43"/>
      <c r="P94" s="43"/>
      <c r="Q94" s="43"/>
      <c r="R94" s="43"/>
      <c r="S94" s="43"/>
      <c r="T94" s="79"/>
      <c r="AT94" s="25" t="s">
        <v>210</v>
      </c>
      <c r="AU94" s="25" t="s">
        <v>86</v>
      </c>
    </row>
    <row r="95" spans="2:65" s="1" customFormat="1" ht="25.5" customHeight="1">
      <c r="B95" s="42"/>
      <c r="C95" s="202" t="s">
        <v>86</v>
      </c>
      <c r="D95" s="202" t="s">
        <v>204</v>
      </c>
      <c r="E95" s="203" t="s">
        <v>2913</v>
      </c>
      <c r="F95" s="204" t="s">
        <v>2914</v>
      </c>
      <c r="G95" s="205" t="s">
        <v>311</v>
      </c>
      <c r="H95" s="206">
        <v>35</v>
      </c>
      <c r="I95" s="207"/>
      <c r="J95" s="208">
        <f>ROUND(I95*H95,2)</f>
        <v>0</v>
      </c>
      <c r="K95" s="204" t="s">
        <v>21</v>
      </c>
      <c r="L95" s="62"/>
      <c r="M95" s="209" t="s">
        <v>21</v>
      </c>
      <c r="N95" s="210" t="s">
        <v>47</v>
      </c>
      <c r="O95" s="43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780</v>
      </c>
      <c r="AT95" s="25" t="s">
        <v>204</v>
      </c>
      <c r="AU95" s="25" t="s">
        <v>86</v>
      </c>
      <c r="AY95" s="25" t="s">
        <v>201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84</v>
      </c>
      <c r="BK95" s="213">
        <f>ROUND(I95*H95,2)</f>
        <v>0</v>
      </c>
      <c r="BL95" s="25" t="s">
        <v>780</v>
      </c>
      <c r="BM95" s="25" t="s">
        <v>2915</v>
      </c>
    </row>
    <row r="96" spans="2:65" s="1" customFormat="1" ht="27">
      <c r="B96" s="42"/>
      <c r="C96" s="64"/>
      <c r="D96" s="214" t="s">
        <v>210</v>
      </c>
      <c r="E96" s="64"/>
      <c r="F96" s="215" t="s">
        <v>2722</v>
      </c>
      <c r="G96" s="64"/>
      <c r="H96" s="64"/>
      <c r="I96" s="173"/>
      <c r="J96" s="64"/>
      <c r="K96" s="64"/>
      <c r="L96" s="62"/>
      <c r="M96" s="217"/>
      <c r="N96" s="218"/>
      <c r="O96" s="218"/>
      <c r="P96" s="218"/>
      <c r="Q96" s="218"/>
      <c r="R96" s="218"/>
      <c r="S96" s="218"/>
      <c r="T96" s="219"/>
      <c r="AT96" s="25" t="s">
        <v>210</v>
      </c>
      <c r="AU96" s="25" t="s">
        <v>86</v>
      </c>
    </row>
    <row r="97" spans="2:12" s="1" customFormat="1" ht="6.95" customHeight="1">
      <c r="B97" s="57"/>
      <c r="C97" s="58"/>
      <c r="D97" s="58"/>
      <c r="E97" s="58"/>
      <c r="F97" s="58"/>
      <c r="G97" s="58"/>
      <c r="H97" s="58"/>
      <c r="I97" s="149"/>
      <c r="J97" s="58"/>
      <c r="K97" s="58"/>
      <c r="L97" s="62"/>
    </row>
  </sheetData>
  <sheetProtection algorithmName="SHA-512" hashValue="DmXp9aoyWjMv62Rt7uzBXgSDSfNo1VGSroFoyJnGYbm7FhDidpv5Vtv4Y+Zk0XP90z3mEyPeLa/VMSzBr8FuEg==" saltValue="3atS4LTdFIVp5bDxD6EyVmFt4g3YbqOiiPWcqklOwnmvZHhPj1+Ch+9+G6p2Da6+/4JNtKDMmvNtgc7uyn6Irw==" spinCount="100000" sheet="1" objects="1" scenarios="1" formatColumns="0" formatRows="0" autoFilter="0"/>
  <autoFilter ref="C89:K96"/>
  <mergeCells count="16">
    <mergeCell ref="L2:V2"/>
    <mergeCell ref="E76:H76"/>
    <mergeCell ref="E80:H80"/>
    <mergeCell ref="E78:H78"/>
    <mergeCell ref="E82:H82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138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2916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2917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ROUND(J93,2)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ROUND(SUM(BE93:BE120), 2)</f>
        <v>0</v>
      </c>
      <c r="G34" s="43"/>
      <c r="H34" s="43"/>
      <c r="I34" s="141">
        <v>0.21</v>
      </c>
      <c r="J34" s="140">
        <f>ROUND(ROUND((SUM(BE93:BE120)),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ROUND(SUM(BF93:BF120), 2)</f>
        <v>0</v>
      </c>
      <c r="G35" s="43"/>
      <c r="H35" s="43"/>
      <c r="I35" s="141">
        <v>0.15</v>
      </c>
      <c r="J35" s="140">
        <f>ROUND(ROUND((SUM(BF93:BF120)),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ROUND(SUM(BG93:BG120),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ROUND(SUM(BH93:BH120),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ROUND(SUM(BI93:BI120),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2916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932/M - Zemní a montážní práce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J93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J94</f>
        <v>0</v>
      </c>
      <c r="K65" s="165"/>
    </row>
    <row r="66" spans="2:12" s="9" customFormat="1" ht="19.899999999999999" customHeight="1">
      <c r="B66" s="166"/>
      <c r="C66" s="167"/>
      <c r="D66" s="168" t="s">
        <v>2681</v>
      </c>
      <c r="E66" s="169"/>
      <c r="F66" s="169"/>
      <c r="G66" s="169"/>
      <c r="H66" s="169"/>
      <c r="I66" s="170"/>
      <c r="J66" s="171">
        <f>J95</f>
        <v>0</v>
      </c>
      <c r="K66" s="172"/>
    </row>
    <row r="67" spans="2:12" s="9" customFormat="1" ht="14.85" customHeight="1">
      <c r="B67" s="166"/>
      <c r="C67" s="167"/>
      <c r="D67" s="168" t="s">
        <v>2682</v>
      </c>
      <c r="E67" s="169"/>
      <c r="F67" s="169"/>
      <c r="G67" s="169"/>
      <c r="H67" s="169"/>
      <c r="I67" s="170"/>
      <c r="J67" s="171">
        <f>J96</f>
        <v>0</v>
      </c>
      <c r="K67" s="172"/>
    </row>
    <row r="68" spans="2:12" s="9" customFormat="1" ht="14.85" customHeight="1">
      <c r="B68" s="166"/>
      <c r="C68" s="167"/>
      <c r="D68" s="168" t="s">
        <v>2683</v>
      </c>
      <c r="E68" s="169"/>
      <c r="F68" s="169"/>
      <c r="G68" s="169"/>
      <c r="H68" s="169"/>
      <c r="I68" s="170"/>
      <c r="J68" s="171">
        <f>J101</f>
        <v>0</v>
      </c>
      <c r="K68" s="172"/>
    </row>
    <row r="69" spans="2:12" s="9" customFormat="1" ht="14.85" customHeight="1">
      <c r="B69" s="166"/>
      <c r="C69" s="167"/>
      <c r="D69" s="168" t="s">
        <v>2684</v>
      </c>
      <c r="E69" s="169"/>
      <c r="F69" s="169"/>
      <c r="G69" s="169"/>
      <c r="H69" s="169"/>
      <c r="I69" s="170"/>
      <c r="J69" s="171">
        <f>J110</f>
        <v>0</v>
      </c>
      <c r="K69" s="172"/>
    </row>
    <row r="70" spans="2:12" s="1" customFormat="1" ht="21.75" customHeight="1">
      <c r="B70" s="42"/>
      <c r="C70" s="43"/>
      <c r="D70" s="43"/>
      <c r="E70" s="43"/>
      <c r="F70" s="43"/>
      <c r="G70" s="43"/>
      <c r="H70" s="43"/>
      <c r="I70" s="128"/>
      <c r="J70" s="43"/>
      <c r="K70" s="4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49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52"/>
      <c r="J75" s="61"/>
      <c r="K75" s="61"/>
      <c r="L75" s="62"/>
    </row>
    <row r="76" spans="2:12" s="1" customFormat="1" ht="36.950000000000003" customHeight="1">
      <c r="B76" s="42"/>
      <c r="C76" s="63" t="s">
        <v>184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4.45" customHeight="1">
      <c r="B78" s="42"/>
      <c r="C78" s="66" t="s">
        <v>18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6.5" customHeight="1">
      <c r="B79" s="42"/>
      <c r="C79" s="64"/>
      <c r="D79" s="64"/>
      <c r="E79" s="405" t="str">
        <f>E7</f>
        <v>Malešická, 1. a 2. etapa, 2. etapa Za Vackovem - Habrová</v>
      </c>
      <c r="F79" s="406"/>
      <c r="G79" s="406"/>
      <c r="H79" s="406"/>
      <c r="I79" s="173"/>
      <c r="J79" s="64"/>
      <c r="K79" s="64"/>
      <c r="L79" s="62"/>
    </row>
    <row r="80" spans="2:12">
      <c r="B80" s="29"/>
      <c r="C80" s="66" t="s">
        <v>173</v>
      </c>
      <c r="D80" s="277"/>
      <c r="E80" s="277"/>
      <c r="F80" s="277"/>
      <c r="G80" s="277"/>
      <c r="H80" s="277"/>
      <c r="J80" s="277"/>
      <c r="K80" s="277"/>
      <c r="L80" s="278"/>
    </row>
    <row r="81" spans="2:63" ht="16.5" customHeight="1">
      <c r="B81" s="29"/>
      <c r="C81" s="277"/>
      <c r="D81" s="277"/>
      <c r="E81" s="405" t="s">
        <v>2668</v>
      </c>
      <c r="F81" s="410"/>
      <c r="G81" s="410"/>
      <c r="H81" s="410"/>
      <c r="J81" s="277"/>
      <c r="K81" s="277"/>
      <c r="L81" s="278"/>
    </row>
    <row r="82" spans="2:63">
      <c r="B82" s="29"/>
      <c r="C82" s="66" t="s">
        <v>2669</v>
      </c>
      <c r="D82" s="277"/>
      <c r="E82" s="277"/>
      <c r="F82" s="277"/>
      <c r="G82" s="277"/>
      <c r="H82" s="277"/>
      <c r="J82" s="277"/>
      <c r="K82" s="277"/>
      <c r="L82" s="278"/>
    </row>
    <row r="83" spans="2:63" s="1" customFormat="1" ht="16.5" customHeight="1">
      <c r="B83" s="42"/>
      <c r="C83" s="64"/>
      <c r="D83" s="64"/>
      <c r="E83" s="409" t="s">
        <v>2916</v>
      </c>
      <c r="F83" s="407"/>
      <c r="G83" s="407"/>
      <c r="H83" s="407"/>
      <c r="I83" s="173"/>
      <c r="J83" s="64"/>
      <c r="K83" s="64"/>
      <c r="L83" s="62"/>
    </row>
    <row r="84" spans="2:63" s="1" customFormat="1" ht="14.45" customHeight="1">
      <c r="B84" s="42"/>
      <c r="C84" s="66" t="s">
        <v>2671</v>
      </c>
      <c r="D84" s="64"/>
      <c r="E84" s="64"/>
      <c r="F84" s="64"/>
      <c r="G84" s="64"/>
      <c r="H84" s="64"/>
      <c r="I84" s="173"/>
      <c r="J84" s="64"/>
      <c r="K84" s="64"/>
      <c r="L84" s="62"/>
    </row>
    <row r="85" spans="2:63" s="1" customFormat="1" ht="17.25" customHeight="1">
      <c r="B85" s="42"/>
      <c r="C85" s="64"/>
      <c r="D85" s="64"/>
      <c r="E85" s="393" t="str">
        <f>E13</f>
        <v>932/M - Zemní a montážní práce</v>
      </c>
      <c r="F85" s="407"/>
      <c r="G85" s="407"/>
      <c r="H85" s="407"/>
      <c r="I85" s="173"/>
      <c r="J85" s="64"/>
      <c r="K85" s="64"/>
      <c r="L85" s="62"/>
    </row>
    <row r="86" spans="2:63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3" s="1" customFormat="1" ht="18" customHeight="1">
      <c r="B87" s="42"/>
      <c r="C87" s="66" t="s">
        <v>23</v>
      </c>
      <c r="D87" s="64"/>
      <c r="E87" s="64"/>
      <c r="F87" s="174" t="str">
        <f>F16</f>
        <v xml:space="preserve"> </v>
      </c>
      <c r="G87" s="64"/>
      <c r="H87" s="64"/>
      <c r="I87" s="175" t="s">
        <v>25</v>
      </c>
      <c r="J87" s="74" t="str">
        <f>IF(J16="","",J16)</f>
        <v>25. 10. 2018</v>
      </c>
      <c r="K87" s="64"/>
      <c r="L87" s="62"/>
    </row>
    <row r="88" spans="2:63" s="1" customFormat="1" ht="6.9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63" s="1" customFormat="1">
      <c r="B89" s="42"/>
      <c r="C89" s="66" t="s">
        <v>27</v>
      </c>
      <c r="D89" s="64"/>
      <c r="E89" s="64"/>
      <c r="F89" s="174" t="str">
        <f>E19</f>
        <v>PREdistribuce, a.s.</v>
      </c>
      <c r="G89" s="64"/>
      <c r="H89" s="64"/>
      <c r="I89" s="175" t="s">
        <v>35</v>
      </c>
      <c r="J89" s="174" t="str">
        <f>E25</f>
        <v>ELEKTROŠTIKA, s.r.o.</v>
      </c>
      <c r="K89" s="64"/>
      <c r="L89" s="62"/>
    </row>
    <row r="90" spans="2:63" s="1" customFormat="1" ht="14.45" customHeight="1">
      <c r="B90" s="42"/>
      <c r="C90" s="66" t="s">
        <v>33</v>
      </c>
      <c r="D90" s="64"/>
      <c r="E90" s="64"/>
      <c r="F90" s="174" t="str">
        <f>IF(E22="","",E22)</f>
        <v/>
      </c>
      <c r="G90" s="64"/>
      <c r="H90" s="64"/>
      <c r="I90" s="173"/>
      <c r="J90" s="64"/>
      <c r="K90" s="64"/>
      <c r="L90" s="62"/>
    </row>
    <row r="91" spans="2:63" s="1" customFormat="1" ht="10.35" customHeight="1">
      <c r="B91" s="42"/>
      <c r="C91" s="64"/>
      <c r="D91" s="64"/>
      <c r="E91" s="64"/>
      <c r="F91" s="64"/>
      <c r="G91" s="64"/>
      <c r="H91" s="64"/>
      <c r="I91" s="173"/>
      <c r="J91" s="64"/>
      <c r="K91" s="64"/>
      <c r="L91" s="62"/>
    </row>
    <row r="92" spans="2:63" s="10" customFormat="1" ht="29.25" customHeight="1">
      <c r="B92" s="176"/>
      <c r="C92" s="177" t="s">
        <v>185</v>
      </c>
      <c r="D92" s="178" t="s">
        <v>61</v>
      </c>
      <c r="E92" s="178" t="s">
        <v>57</v>
      </c>
      <c r="F92" s="178" t="s">
        <v>186</v>
      </c>
      <c r="G92" s="178" t="s">
        <v>187</v>
      </c>
      <c r="H92" s="178" t="s">
        <v>188</v>
      </c>
      <c r="I92" s="179" t="s">
        <v>189</v>
      </c>
      <c r="J92" s="178" t="s">
        <v>177</v>
      </c>
      <c r="K92" s="180" t="s">
        <v>190</v>
      </c>
      <c r="L92" s="181"/>
      <c r="M92" s="82" t="s">
        <v>191</v>
      </c>
      <c r="N92" s="83" t="s">
        <v>46</v>
      </c>
      <c r="O92" s="83" t="s">
        <v>192</v>
      </c>
      <c r="P92" s="83" t="s">
        <v>193</v>
      </c>
      <c r="Q92" s="83" t="s">
        <v>194</v>
      </c>
      <c r="R92" s="83" t="s">
        <v>195</v>
      </c>
      <c r="S92" s="83" t="s">
        <v>196</v>
      </c>
      <c r="T92" s="84" t="s">
        <v>197</v>
      </c>
    </row>
    <row r="93" spans="2:63" s="1" customFormat="1" ht="29.25" customHeight="1">
      <c r="B93" s="42"/>
      <c r="C93" s="88" t="s">
        <v>178</v>
      </c>
      <c r="D93" s="64"/>
      <c r="E93" s="64"/>
      <c r="F93" s="64"/>
      <c r="G93" s="64"/>
      <c r="H93" s="64"/>
      <c r="I93" s="173"/>
      <c r="J93" s="182">
        <f>BK93</f>
        <v>0</v>
      </c>
      <c r="K93" s="64"/>
      <c r="L93" s="62"/>
      <c r="M93" s="85"/>
      <c r="N93" s="86"/>
      <c r="O93" s="86"/>
      <c r="P93" s="183">
        <f>P94</f>
        <v>0</v>
      </c>
      <c r="Q93" s="86"/>
      <c r="R93" s="183">
        <f>R94</f>
        <v>1.19282</v>
      </c>
      <c r="S93" s="86"/>
      <c r="T93" s="184">
        <f>T94</f>
        <v>26.654000000000003</v>
      </c>
      <c r="AT93" s="25" t="s">
        <v>75</v>
      </c>
      <c r="AU93" s="25" t="s">
        <v>179</v>
      </c>
      <c r="BK93" s="185">
        <f>BK94</f>
        <v>0</v>
      </c>
    </row>
    <row r="94" spans="2:63" s="11" customFormat="1" ht="37.35" customHeight="1">
      <c r="B94" s="186"/>
      <c r="C94" s="187"/>
      <c r="D94" s="188" t="s">
        <v>75</v>
      </c>
      <c r="E94" s="189" t="s">
        <v>497</v>
      </c>
      <c r="F94" s="189" t="s">
        <v>2687</v>
      </c>
      <c r="G94" s="187"/>
      <c r="H94" s="187"/>
      <c r="I94" s="190"/>
      <c r="J94" s="191">
        <f>BK94</f>
        <v>0</v>
      </c>
      <c r="K94" s="187"/>
      <c r="L94" s="192"/>
      <c r="M94" s="193"/>
      <c r="N94" s="194"/>
      <c r="O94" s="194"/>
      <c r="P94" s="195">
        <f>P95</f>
        <v>0</v>
      </c>
      <c r="Q94" s="194"/>
      <c r="R94" s="195">
        <f>R95</f>
        <v>1.19282</v>
      </c>
      <c r="S94" s="194"/>
      <c r="T94" s="196">
        <f>T95</f>
        <v>26.654000000000003</v>
      </c>
      <c r="AR94" s="197" t="s">
        <v>121</v>
      </c>
      <c r="AT94" s="198" t="s">
        <v>75</v>
      </c>
      <c r="AU94" s="198" t="s">
        <v>76</v>
      </c>
      <c r="AY94" s="197" t="s">
        <v>201</v>
      </c>
      <c r="BK94" s="199">
        <f>BK95</f>
        <v>0</v>
      </c>
    </row>
    <row r="95" spans="2:63" s="11" customFormat="1" ht="19.899999999999999" customHeight="1">
      <c r="B95" s="186"/>
      <c r="C95" s="187"/>
      <c r="D95" s="188" t="s">
        <v>75</v>
      </c>
      <c r="E95" s="200" t="s">
        <v>2749</v>
      </c>
      <c r="F95" s="200" t="s">
        <v>2750</v>
      </c>
      <c r="G95" s="187"/>
      <c r="H95" s="187"/>
      <c r="I95" s="190"/>
      <c r="J95" s="201">
        <f>BK95</f>
        <v>0</v>
      </c>
      <c r="K95" s="187"/>
      <c r="L95" s="192"/>
      <c r="M95" s="193"/>
      <c r="N95" s="194"/>
      <c r="O95" s="194"/>
      <c r="P95" s="195">
        <f>P96+P101+P110</f>
        <v>0</v>
      </c>
      <c r="Q95" s="194"/>
      <c r="R95" s="195">
        <f>R96+R101+R110</f>
        <v>1.19282</v>
      </c>
      <c r="S95" s="194"/>
      <c r="T95" s="196">
        <f>T96+T101+T110</f>
        <v>26.654000000000003</v>
      </c>
      <c r="AR95" s="197" t="s">
        <v>121</v>
      </c>
      <c r="AT95" s="198" t="s">
        <v>75</v>
      </c>
      <c r="AU95" s="198" t="s">
        <v>84</v>
      </c>
      <c r="AY95" s="197" t="s">
        <v>201</v>
      </c>
      <c r="BK95" s="199">
        <f>BK96+BK101+BK110</f>
        <v>0</v>
      </c>
    </row>
    <row r="96" spans="2:63" s="11" customFormat="1" ht="14.85" customHeight="1">
      <c r="B96" s="186"/>
      <c r="C96" s="187"/>
      <c r="D96" s="188" t="s">
        <v>75</v>
      </c>
      <c r="E96" s="200" t="s">
        <v>2751</v>
      </c>
      <c r="F96" s="200" t="s">
        <v>2752</v>
      </c>
      <c r="G96" s="187"/>
      <c r="H96" s="187"/>
      <c r="I96" s="190"/>
      <c r="J96" s="201">
        <f>BK96</f>
        <v>0</v>
      </c>
      <c r="K96" s="187"/>
      <c r="L96" s="192"/>
      <c r="M96" s="193"/>
      <c r="N96" s="194"/>
      <c r="O96" s="194"/>
      <c r="P96" s="195">
        <f>SUM(P97:P100)</f>
        <v>0</v>
      </c>
      <c r="Q96" s="194"/>
      <c r="R96" s="195">
        <f>SUM(R97:R100)</f>
        <v>0</v>
      </c>
      <c r="S96" s="194"/>
      <c r="T96" s="196">
        <f>SUM(T97:T100)</f>
        <v>10.865</v>
      </c>
      <c r="AR96" s="197" t="s">
        <v>121</v>
      </c>
      <c r="AT96" s="198" t="s">
        <v>75</v>
      </c>
      <c r="AU96" s="198" t="s">
        <v>86</v>
      </c>
      <c r="AY96" s="197" t="s">
        <v>201</v>
      </c>
      <c r="BK96" s="199">
        <f>SUM(BK97:BK100)</f>
        <v>0</v>
      </c>
    </row>
    <row r="97" spans="2:65" s="1" customFormat="1" ht="16.5" customHeight="1">
      <c r="B97" s="42"/>
      <c r="C97" s="202" t="s">
        <v>84</v>
      </c>
      <c r="D97" s="202" t="s">
        <v>204</v>
      </c>
      <c r="E97" s="203" t="s">
        <v>2762</v>
      </c>
      <c r="F97" s="204" t="s">
        <v>2763</v>
      </c>
      <c r="G97" s="205" t="s">
        <v>288</v>
      </c>
      <c r="H97" s="206">
        <v>5</v>
      </c>
      <c r="I97" s="207"/>
      <c r="J97" s="208">
        <f>ROUND(I97*H97,2)</f>
        <v>0</v>
      </c>
      <c r="K97" s="204" t="s">
        <v>2693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780</v>
      </c>
      <c r="AT97" s="25" t="s">
        <v>204</v>
      </c>
      <c r="AU97" s="25" t="s">
        <v>121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780</v>
      </c>
      <c r="BM97" s="25" t="s">
        <v>2918</v>
      </c>
    </row>
    <row r="98" spans="2:65" s="1" customFormat="1" ht="27">
      <c r="B98" s="42"/>
      <c r="C98" s="64"/>
      <c r="D98" s="214" t="s">
        <v>210</v>
      </c>
      <c r="E98" s="64"/>
      <c r="F98" s="215" t="s">
        <v>2765</v>
      </c>
      <c r="G98" s="64"/>
      <c r="H98" s="64"/>
      <c r="I98" s="173"/>
      <c r="J98" s="64"/>
      <c r="K98" s="64"/>
      <c r="L98" s="62"/>
      <c r="M98" s="216"/>
      <c r="N98" s="43"/>
      <c r="O98" s="43"/>
      <c r="P98" s="43"/>
      <c r="Q98" s="43"/>
      <c r="R98" s="43"/>
      <c r="S98" s="43"/>
      <c r="T98" s="79"/>
      <c r="AT98" s="25" t="s">
        <v>210</v>
      </c>
      <c r="AU98" s="25" t="s">
        <v>121</v>
      </c>
    </row>
    <row r="99" spans="2:65" s="1" customFormat="1" ht="25.5" customHeight="1">
      <c r="B99" s="42"/>
      <c r="C99" s="202" t="s">
        <v>86</v>
      </c>
      <c r="D99" s="202" t="s">
        <v>204</v>
      </c>
      <c r="E99" s="203" t="s">
        <v>2766</v>
      </c>
      <c r="F99" s="204" t="s">
        <v>2767</v>
      </c>
      <c r="G99" s="205" t="s">
        <v>281</v>
      </c>
      <c r="H99" s="206">
        <v>53</v>
      </c>
      <c r="I99" s="207"/>
      <c r="J99" s="208">
        <f>ROUND(I99*H99,2)</f>
        <v>0</v>
      </c>
      <c r="K99" s="204" t="s">
        <v>2693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0.20499999999999999</v>
      </c>
      <c r="T99" s="212">
        <f>S99*H99</f>
        <v>10.865</v>
      </c>
      <c r="AR99" s="25" t="s">
        <v>780</v>
      </c>
      <c r="AT99" s="25" t="s">
        <v>204</v>
      </c>
      <c r="AU99" s="25" t="s">
        <v>121</v>
      </c>
      <c r="AY99" s="25" t="s">
        <v>201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780</v>
      </c>
      <c r="BM99" s="25" t="s">
        <v>2919</v>
      </c>
    </row>
    <row r="100" spans="2:65" s="1" customFormat="1" ht="13.5">
      <c r="B100" s="42"/>
      <c r="C100" s="64"/>
      <c r="D100" s="214" t="s">
        <v>210</v>
      </c>
      <c r="E100" s="64"/>
      <c r="F100" s="215" t="s">
        <v>2769</v>
      </c>
      <c r="G100" s="64"/>
      <c r="H100" s="64"/>
      <c r="I100" s="173"/>
      <c r="J100" s="64"/>
      <c r="K100" s="64"/>
      <c r="L100" s="62"/>
      <c r="M100" s="216"/>
      <c r="N100" s="43"/>
      <c r="O100" s="43"/>
      <c r="P100" s="43"/>
      <c r="Q100" s="43"/>
      <c r="R100" s="43"/>
      <c r="S100" s="43"/>
      <c r="T100" s="79"/>
      <c r="AT100" s="25" t="s">
        <v>210</v>
      </c>
      <c r="AU100" s="25" t="s">
        <v>121</v>
      </c>
    </row>
    <row r="101" spans="2:65" s="11" customFormat="1" ht="22.35" customHeight="1">
      <c r="B101" s="186"/>
      <c r="C101" s="187"/>
      <c r="D101" s="188" t="s">
        <v>75</v>
      </c>
      <c r="E101" s="200" t="s">
        <v>2770</v>
      </c>
      <c r="F101" s="200" t="s">
        <v>2771</v>
      </c>
      <c r="G101" s="187"/>
      <c r="H101" s="187"/>
      <c r="I101" s="190"/>
      <c r="J101" s="201">
        <f>BK101</f>
        <v>0</v>
      </c>
      <c r="K101" s="187"/>
      <c r="L101" s="192"/>
      <c r="M101" s="193"/>
      <c r="N101" s="194"/>
      <c r="O101" s="194"/>
      <c r="P101" s="195">
        <f>SUM(P102:P109)</f>
        <v>0</v>
      </c>
      <c r="Q101" s="194"/>
      <c r="R101" s="195">
        <f>SUM(R102:R109)</f>
        <v>0</v>
      </c>
      <c r="S101" s="194"/>
      <c r="T101" s="196">
        <f>SUM(T102:T109)</f>
        <v>0</v>
      </c>
      <c r="AR101" s="197" t="s">
        <v>121</v>
      </c>
      <c r="AT101" s="198" t="s">
        <v>75</v>
      </c>
      <c r="AU101" s="198" t="s">
        <v>86</v>
      </c>
      <c r="AY101" s="197" t="s">
        <v>201</v>
      </c>
      <c r="BK101" s="199">
        <f>SUM(BK102:BK109)</f>
        <v>0</v>
      </c>
    </row>
    <row r="102" spans="2:65" s="1" customFormat="1" ht="25.5" customHeight="1">
      <c r="B102" s="42"/>
      <c r="C102" s="202" t="s">
        <v>121</v>
      </c>
      <c r="D102" s="202" t="s">
        <v>204</v>
      </c>
      <c r="E102" s="203" t="s">
        <v>2920</v>
      </c>
      <c r="F102" s="204" t="s">
        <v>2921</v>
      </c>
      <c r="G102" s="205" t="s">
        <v>311</v>
      </c>
      <c r="H102" s="206">
        <v>9</v>
      </c>
      <c r="I102" s="207"/>
      <c r="J102" s="208">
        <f>ROUND(I102*H102,2)</f>
        <v>0</v>
      </c>
      <c r="K102" s="204" t="s">
        <v>2693</v>
      </c>
      <c r="L102" s="62"/>
      <c r="M102" s="209" t="s">
        <v>21</v>
      </c>
      <c r="N102" s="210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780</v>
      </c>
      <c r="AT102" s="25" t="s">
        <v>204</v>
      </c>
      <c r="AU102" s="25" t="s">
        <v>121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780</v>
      </c>
      <c r="BM102" s="25" t="s">
        <v>2922</v>
      </c>
    </row>
    <row r="103" spans="2:65" s="1" customFormat="1" ht="27">
      <c r="B103" s="42"/>
      <c r="C103" s="64"/>
      <c r="D103" s="214" t="s">
        <v>210</v>
      </c>
      <c r="E103" s="64"/>
      <c r="F103" s="215" t="s">
        <v>2923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121</v>
      </c>
    </row>
    <row r="104" spans="2:65" s="1" customFormat="1" ht="25.5" customHeight="1">
      <c r="B104" s="42"/>
      <c r="C104" s="202" t="s">
        <v>219</v>
      </c>
      <c r="D104" s="202" t="s">
        <v>204</v>
      </c>
      <c r="E104" s="203" t="s">
        <v>2924</v>
      </c>
      <c r="F104" s="204" t="s">
        <v>2925</v>
      </c>
      <c r="G104" s="205" t="s">
        <v>311</v>
      </c>
      <c r="H104" s="206">
        <v>77</v>
      </c>
      <c r="I104" s="207"/>
      <c r="J104" s="208">
        <f>ROUND(I104*H104,2)</f>
        <v>0</v>
      </c>
      <c r="K104" s="204" t="s">
        <v>2693</v>
      </c>
      <c r="L104" s="62"/>
      <c r="M104" s="209" t="s">
        <v>21</v>
      </c>
      <c r="N104" s="210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780</v>
      </c>
      <c r="AT104" s="25" t="s">
        <v>204</v>
      </c>
      <c r="AU104" s="25" t="s">
        <v>121</v>
      </c>
      <c r="AY104" s="25" t="s">
        <v>201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780</v>
      </c>
      <c r="BM104" s="25" t="s">
        <v>2926</v>
      </c>
    </row>
    <row r="105" spans="2:65" s="1" customFormat="1" ht="27">
      <c r="B105" s="42"/>
      <c r="C105" s="64"/>
      <c r="D105" s="214" t="s">
        <v>210</v>
      </c>
      <c r="E105" s="64"/>
      <c r="F105" s="215" t="s">
        <v>2927</v>
      </c>
      <c r="G105" s="64"/>
      <c r="H105" s="64"/>
      <c r="I105" s="173"/>
      <c r="J105" s="64"/>
      <c r="K105" s="64"/>
      <c r="L105" s="62"/>
      <c r="M105" s="216"/>
      <c r="N105" s="43"/>
      <c r="O105" s="43"/>
      <c r="P105" s="43"/>
      <c r="Q105" s="43"/>
      <c r="R105" s="43"/>
      <c r="S105" s="43"/>
      <c r="T105" s="79"/>
      <c r="AT105" s="25" t="s">
        <v>210</v>
      </c>
      <c r="AU105" s="25" t="s">
        <v>121</v>
      </c>
    </row>
    <row r="106" spans="2:65" s="1" customFormat="1" ht="16.5" customHeight="1">
      <c r="B106" s="42"/>
      <c r="C106" s="202" t="s">
        <v>200</v>
      </c>
      <c r="D106" s="202" t="s">
        <v>204</v>
      </c>
      <c r="E106" s="203" t="s">
        <v>2928</v>
      </c>
      <c r="F106" s="204" t="s">
        <v>2929</v>
      </c>
      <c r="G106" s="205" t="s">
        <v>311</v>
      </c>
      <c r="H106" s="206">
        <v>9</v>
      </c>
      <c r="I106" s="207"/>
      <c r="J106" s="208">
        <f>ROUND(I106*H106,2)</f>
        <v>0</v>
      </c>
      <c r="K106" s="204" t="s">
        <v>2693</v>
      </c>
      <c r="L106" s="62"/>
      <c r="M106" s="209" t="s">
        <v>21</v>
      </c>
      <c r="N106" s="210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780</v>
      </c>
      <c r="AT106" s="25" t="s">
        <v>204</v>
      </c>
      <c r="AU106" s="25" t="s">
        <v>121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780</v>
      </c>
      <c r="BM106" s="25" t="s">
        <v>2930</v>
      </c>
    </row>
    <row r="107" spans="2:65" s="1" customFormat="1" ht="27">
      <c r="B107" s="42"/>
      <c r="C107" s="64"/>
      <c r="D107" s="214" t="s">
        <v>210</v>
      </c>
      <c r="E107" s="64"/>
      <c r="F107" s="215" t="s">
        <v>2931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121</v>
      </c>
    </row>
    <row r="108" spans="2:65" s="1" customFormat="1" ht="25.5" customHeight="1">
      <c r="B108" s="42"/>
      <c r="C108" s="202" t="s">
        <v>226</v>
      </c>
      <c r="D108" s="202" t="s">
        <v>204</v>
      </c>
      <c r="E108" s="203" t="s">
        <v>2932</v>
      </c>
      <c r="F108" s="204" t="s">
        <v>2933</v>
      </c>
      <c r="G108" s="205" t="s">
        <v>311</v>
      </c>
      <c r="H108" s="206">
        <v>77</v>
      </c>
      <c r="I108" s="207"/>
      <c r="J108" s="208">
        <f>ROUND(I108*H108,2)</f>
        <v>0</v>
      </c>
      <c r="K108" s="204" t="s">
        <v>2693</v>
      </c>
      <c r="L108" s="62"/>
      <c r="M108" s="209" t="s">
        <v>21</v>
      </c>
      <c r="N108" s="210" t="s">
        <v>47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780</v>
      </c>
      <c r="AT108" s="25" t="s">
        <v>204</v>
      </c>
      <c r="AU108" s="25" t="s">
        <v>121</v>
      </c>
      <c r="AY108" s="25" t="s">
        <v>201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84</v>
      </c>
      <c r="BK108" s="213">
        <f>ROUND(I108*H108,2)</f>
        <v>0</v>
      </c>
      <c r="BL108" s="25" t="s">
        <v>780</v>
      </c>
      <c r="BM108" s="25" t="s">
        <v>2934</v>
      </c>
    </row>
    <row r="109" spans="2:65" s="1" customFormat="1" ht="27">
      <c r="B109" s="42"/>
      <c r="C109" s="64"/>
      <c r="D109" s="214" t="s">
        <v>210</v>
      </c>
      <c r="E109" s="64"/>
      <c r="F109" s="215" t="s">
        <v>2935</v>
      </c>
      <c r="G109" s="64"/>
      <c r="H109" s="64"/>
      <c r="I109" s="173"/>
      <c r="J109" s="64"/>
      <c r="K109" s="64"/>
      <c r="L109" s="62"/>
      <c r="M109" s="216"/>
      <c r="N109" s="43"/>
      <c r="O109" s="43"/>
      <c r="P109" s="43"/>
      <c r="Q109" s="43"/>
      <c r="R109" s="43"/>
      <c r="S109" s="43"/>
      <c r="T109" s="79"/>
      <c r="AT109" s="25" t="s">
        <v>210</v>
      </c>
      <c r="AU109" s="25" t="s">
        <v>121</v>
      </c>
    </row>
    <row r="110" spans="2:65" s="11" customFormat="1" ht="22.35" customHeight="1">
      <c r="B110" s="186"/>
      <c r="C110" s="187"/>
      <c r="D110" s="188" t="s">
        <v>75</v>
      </c>
      <c r="E110" s="200" t="s">
        <v>2788</v>
      </c>
      <c r="F110" s="200" t="s">
        <v>2789</v>
      </c>
      <c r="G110" s="187"/>
      <c r="H110" s="187"/>
      <c r="I110" s="190"/>
      <c r="J110" s="201">
        <f>BK110</f>
        <v>0</v>
      </c>
      <c r="K110" s="187"/>
      <c r="L110" s="192"/>
      <c r="M110" s="193"/>
      <c r="N110" s="194"/>
      <c r="O110" s="194"/>
      <c r="P110" s="195">
        <f>SUM(P111:P120)</f>
        <v>0</v>
      </c>
      <c r="Q110" s="194"/>
      <c r="R110" s="195">
        <f>SUM(R111:R120)</f>
        <v>1.19282</v>
      </c>
      <c r="S110" s="194"/>
      <c r="T110" s="196">
        <f>SUM(T111:T120)</f>
        <v>15.789000000000001</v>
      </c>
      <c r="AR110" s="197" t="s">
        <v>121</v>
      </c>
      <c r="AT110" s="198" t="s">
        <v>75</v>
      </c>
      <c r="AU110" s="198" t="s">
        <v>86</v>
      </c>
      <c r="AY110" s="197" t="s">
        <v>201</v>
      </c>
      <c r="BK110" s="199">
        <f>SUM(BK111:BK120)</f>
        <v>0</v>
      </c>
    </row>
    <row r="111" spans="2:65" s="1" customFormat="1" ht="16.5" customHeight="1">
      <c r="B111" s="42"/>
      <c r="C111" s="255" t="s">
        <v>231</v>
      </c>
      <c r="D111" s="255" t="s">
        <v>497</v>
      </c>
      <c r="E111" s="256" t="s">
        <v>2936</v>
      </c>
      <c r="F111" s="257" t="s">
        <v>2937</v>
      </c>
      <c r="G111" s="258" t="s">
        <v>2225</v>
      </c>
      <c r="H111" s="259">
        <v>86</v>
      </c>
      <c r="I111" s="260"/>
      <c r="J111" s="261">
        <f>ROUND(I111*H111,2)</f>
        <v>0</v>
      </c>
      <c r="K111" s="257" t="s">
        <v>2792</v>
      </c>
      <c r="L111" s="262"/>
      <c r="M111" s="263" t="s">
        <v>21</v>
      </c>
      <c r="N111" s="264" t="s">
        <v>47</v>
      </c>
      <c r="O111" s="43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2694</v>
      </c>
      <c r="AT111" s="25" t="s">
        <v>497</v>
      </c>
      <c r="AU111" s="25" t="s">
        <v>121</v>
      </c>
      <c r="AY111" s="25" t="s">
        <v>201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84</v>
      </c>
      <c r="BK111" s="213">
        <f>ROUND(I111*H111,2)</f>
        <v>0</v>
      </c>
      <c r="BL111" s="25" t="s">
        <v>2694</v>
      </c>
      <c r="BM111" s="25" t="s">
        <v>2938</v>
      </c>
    </row>
    <row r="112" spans="2:65" s="1" customFormat="1" ht="13.5">
      <c r="B112" s="42"/>
      <c r="C112" s="64"/>
      <c r="D112" s="214" t="s">
        <v>210</v>
      </c>
      <c r="E112" s="64"/>
      <c r="F112" s="215" t="s">
        <v>2937</v>
      </c>
      <c r="G112" s="64"/>
      <c r="H112" s="64"/>
      <c r="I112" s="173"/>
      <c r="J112" s="64"/>
      <c r="K112" s="64"/>
      <c r="L112" s="62"/>
      <c r="M112" s="216"/>
      <c r="N112" s="43"/>
      <c r="O112" s="43"/>
      <c r="P112" s="43"/>
      <c r="Q112" s="43"/>
      <c r="R112" s="43"/>
      <c r="S112" s="43"/>
      <c r="T112" s="79"/>
      <c r="AT112" s="25" t="s">
        <v>210</v>
      </c>
      <c r="AU112" s="25" t="s">
        <v>121</v>
      </c>
    </row>
    <row r="113" spans="2:65" s="1" customFormat="1" ht="25.5" customHeight="1">
      <c r="B113" s="42"/>
      <c r="C113" s="202" t="s">
        <v>235</v>
      </c>
      <c r="D113" s="202" t="s">
        <v>204</v>
      </c>
      <c r="E113" s="203" t="s">
        <v>2939</v>
      </c>
      <c r="F113" s="204" t="s">
        <v>2940</v>
      </c>
      <c r="G113" s="205" t="s">
        <v>311</v>
      </c>
      <c r="H113" s="206">
        <v>86</v>
      </c>
      <c r="I113" s="207"/>
      <c r="J113" s="208">
        <f>ROUND(I113*H113,2)</f>
        <v>0</v>
      </c>
      <c r="K113" s="204" t="s">
        <v>2693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1.387E-2</v>
      </c>
      <c r="R113" s="211">
        <f>Q113*H113</f>
        <v>1.19282</v>
      </c>
      <c r="S113" s="211">
        <v>0.14000000000000001</v>
      </c>
      <c r="T113" s="212">
        <f>S113*H113</f>
        <v>12.040000000000001</v>
      </c>
      <c r="AR113" s="25" t="s">
        <v>780</v>
      </c>
      <c r="AT113" s="25" t="s">
        <v>204</v>
      </c>
      <c r="AU113" s="25" t="s">
        <v>121</v>
      </c>
      <c r="AY113" s="25" t="s">
        <v>201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780</v>
      </c>
      <c r="BM113" s="25" t="s">
        <v>2941</v>
      </c>
    </row>
    <row r="114" spans="2:65" s="1" customFormat="1" ht="54">
      <c r="B114" s="42"/>
      <c r="C114" s="64"/>
      <c r="D114" s="214" t="s">
        <v>210</v>
      </c>
      <c r="E114" s="64"/>
      <c r="F114" s="215" t="s">
        <v>2942</v>
      </c>
      <c r="G114" s="64"/>
      <c r="H114" s="64"/>
      <c r="I114" s="173"/>
      <c r="J114" s="64"/>
      <c r="K114" s="64"/>
      <c r="L114" s="62"/>
      <c r="M114" s="216"/>
      <c r="N114" s="43"/>
      <c r="O114" s="43"/>
      <c r="P114" s="43"/>
      <c r="Q114" s="43"/>
      <c r="R114" s="43"/>
      <c r="S114" s="43"/>
      <c r="T114" s="79"/>
      <c r="AT114" s="25" t="s">
        <v>210</v>
      </c>
      <c r="AU114" s="25" t="s">
        <v>121</v>
      </c>
    </row>
    <row r="115" spans="2:65" s="1" customFormat="1" ht="25.5" customHeight="1">
      <c r="B115" s="42"/>
      <c r="C115" s="202" t="s">
        <v>241</v>
      </c>
      <c r="D115" s="202" t="s">
        <v>204</v>
      </c>
      <c r="E115" s="203" t="s">
        <v>2943</v>
      </c>
      <c r="F115" s="204" t="s">
        <v>2944</v>
      </c>
      <c r="G115" s="205" t="s">
        <v>311</v>
      </c>
      <c r="H115" s="206">
        <v>163</v>
      </c>
      <c r="I115" s="207"/>
      <c r="J115" s="208">
        <f>ROUND(I115*H115,2)</f>
        <v>0</v>
      </c>
      <c r="K115" s="204" t="s">
        <v>2693</v>
      </c>
      <c r="L115" s="62"/>
      <c r="M115" s="209" t="s">
        <v>21</v>
      </c>
      <c r="N115" s="210" t="s">
        <v>47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2.3E-2</v>
      </c>
      <c r="T115" s="212">
        <f>S115*H115</f>
        <v>3.7490000000000001</v>
      </c>
      <c r="AR115" s="25" t="s">
        <v>780</v>
      </c>
      <c r="AT115" s="25" t="s">
        <v>204</v>
      </c>
      <c r="AU115" s="25" t="s">
        <v>121</v>
      </c>
      <c r="AY115" s="25" t="s">
        <v>201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780</v>
      </c>
      <c r="BM115" s="25" t="s">
        <v>2945</v>
      </c>
    </row>
    <row r="116" spans="2:65" s="1" customFormat="1" ht="27">
      <c r="B116" s="42"/>
      <c r="C116" s="64"/>
      <c r="D116" s="214" t="s">
        <v>210</v>
      </c>
      <c r="E116" s="64"/>
      <c r="F116" s="215" t="s">
        <v>2946</v>
      </c>
      <c r="G116" s="64"/>
      <c r="H116" s="64"/>
      <c r="I116" s="173"/>
      <c r="J116" s="64"/>
      <c r="K116" s="64"/>
      <c r="L116" s="62"/>
      <c r="M116" s="216"/>
      <c r="N116" s="43"/>
      <c r="O116" s="43"/>
      <c r="P116" s="43"/>
      <c r="Q116" s="43"/>
      <c r="R116" s="43"/>
      <c r="S116" s="43"/>
      <c r="T116" s="79"/>
      <c r="AT116" s="25" t="s">
        <v>210</v>
      </c>
      <c r="AU116" s="25" t="s">
        <v>121</v>
      </c>
    </row>
    <row r="117" spans="2:65" s="1" customFormat="1" ht="16.5" customHeight="1">
      <c r="B117" s="42"/>
      <c r="C117" s="255" t="s">
        <v>245</v>
      </c>
      <c r="D117" s="255" t="s">
        <v>497</v>
      </c>
      <c r="E117" s="256" t="s">
        <v>2947</v>
      </c>
      <c r="F117" s="257" t="s">
        <v>2948</v>
      </c>
      <c r="G117" s="258" t="s">
        <v>311</v>
      </c>
      <c r="H117" s="259">
        <v>86</v>
      </c>
      <c r="I117" s="260"/>
      <c r="J117" s="261">
        <f>ROUND(I117*H117,2)</f>
        <v>0</v>
      </c>
      <c r="K117" s="257" t="s">
        <v>2693</v>
      </c>
      <c r="L117" s="262"/>
      <c r="M117" s="263" t="s">
        <v>21</v>
      </c>
      <c r="N117" s="264" t="s">
        <v>47</v>
      </c>
      <c r="O117" s="43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25" t="s">
        <v>2694</v>
      </c>
      <c r="AT117" s="25" t="s">
        <v>497</v>
      </c>
      <c r="AU117" s="25" t="s">
        <v>121</v>
      </c>
      <c r="AY117" s="25" t="s">
        <v>201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84</v>
      </c>
      <c r="BK117" s="213">
        <f>ROUND(I117*H117,2)</f>
        <v>0</v>
      </c>
      <c r="BL117" s="25" t="s">
        <v>2694</v>
      </c>
      <c r="BM117" s="25" t="s">
        <v>2949</v>
      </c>
    </row>
    <row r="118" spans="2:65" s="1" customFormat="1" ht="13.5">
      <c r="B118" s="42"/>
      <c r="C118" s="64"/>
      <c r="D118" s="214" t="s">
        <v>210</v>
      </c>
      <c r="E118" s="64"/>
      <c r="F118" s="215" t="s">
        <v>2948</v>
      </c>
      <c r="G118" s="64"/>
      <c r="H118" s="64"/>
      <c r="I118" s="173"/>
      <c r="J118" s="64"/>
      <c r="K118" s="64"/>
      <c r="L118" s="62"/>
      <c r="M118" s="216"/>
      <c r="N118" s="43"/>
      <c r="O118" s="43"/>
      <c r="P118" s="43"/>
      <c r="Q118" s="43"/>
      <c r="R118" s="43"/>
      <c r="S118" s="43"/>
      <c r="T118" s="79"/>
      <c r="AT118" s="25" t="s">
        <v>210</v>
      </c>
      <c r="AU118" s="25" t="s">
        <v>121</v>
      </c>
    </row>
    <row r="119" spans="2:65" s="1" customFormat="1" ht="16.5" customHeight="1">
      <c r="B119" s="42"/>
      <c r="C119" s="255" t="s">
        <v>249</v>
      </c>
      <c r="D119" s="255" t="s">
        <v>497</v>
      </c>
      <c r="E119" s="256" t="s">
        <v>2950</v>
      </c>
      <c r="F119" s="257" t="s">
        <v>2951</v>
      </c>
      <c r="G119" s="258" t="s">
        <v>311</v>
      </c>
      <c r="H119" s="259">
        <v>163</v>
      </c>
      <c r="I119" s="260"/>
      <c r="J119" s="261">
        <f>ROUND(I119*H119,2)</f>
        <v>0</v>
      </c>
      <c r="K119" s="257" t="s">
        <v>21</v>
      </c>
      <c r="L119" s="262"/>
      <c r="M119" s="263" t="s">
        <v>21</v>
      </c>
      <c r="N119" s="264" t="s">
        <v>47</v>
      </c>
      <c r="O119" s="43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AR119" s="25" t="s">
        <v>235</v>
      </c>
      <c r="AT119" s="25" t="s">
        <v>497</v>
      </c>
      <c r="AU119" s="25" t="s">
        <v>121</v>
      </c>
      <c r="AY119" s="25" t="s">
        <v>201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84</v>
      </c>
      <c r="BK119" s="213">
        <f>ROUND(I119*H119,2)</f>
        <v>0</v>
      </c>
      <c r="BL119" s="25" t="s">
        <v>219</v>
      </c>
      <c r="BM119" s="25" t="s">
        <v>2952</v>
      </c>
    </row>
    <row r="120" spans="2:65" s="1" customFormat="1" ht="13.5">
      <c r="B120" s="42"/>
      <c r="C120" s="64"/>
      <c r="D120" s="214" t="s">
        <v>210</v>
      </c>
      <c r="E120" s="64"/>
      <c r="F120" s="215" t="s">
        <v>2948</v>
      </c>
      <c r="G120" s="64"/>
      <c r="H120" s="64"/>
      <c r="I120" s="173"/>
      <c r="J120" s="64"/>
      <c r="K120" s="64"/>
      <c r="L120" s="62"/>
      <c r="M120" s="217"/>
      <c r="N120" s="218"/>
      <c r="O120" s="218"/>
      <c r="P120" s="218"/>
      <c r="Q120" s="218"/>
      <c r="R120" s="218"/>
      <c r="S120" s="218"/>
      <c r="T120" s="219"/>
      <c r="AT120" s="25" t="s">
        <v>210</v>
      </c>
      <c r="AU120" s="25" t="s">
        <v>121</v>
      </c>
    </row>
    <row r="121" spans="2:65" s="1" customFormat="1" ht="6.95" customHeight="1">
      <c r="B121" s="57"/>
      <c r="C121" s="58"/>
      <c r="D121" s="58"/>
      <c r="E121" s="58"/>
      <c r="F121" s="58"/>
      <c r="G121" s="58"/>
      <c r="H121" s="58"/>
      <c r="I121" s="149"/>
      <c r="J121" s="58"/>
      <c r="K121" s="58"/>
      <c r="L121" s="62"/>
    </row>
  </sheetData>
  <sheetProtection algorithmName="SHA-512" hashValue="0bV6NQTZyjd37YcZsF22WBEa4MuoBuNGv9rN8cmk2HGbSWdsSxEC/ks3OhU1OamNDXD/xIANRzlegQ6kQwyu5A==" saltValue="aP/pKldTbPMcoyUH5IVJt0Tajq98tSKQm9rxNBpqQtHAneS+oU+MvxiZKb65I4zEr21Ka6Gu0Ypfowm1+tvZaw==" spinCount="100000" sheet="1" objects="1" scenarios="1" formatColumns="0" formatRows="0" autoFilter="0"/>
  <autoFilter ref="C92:K120"/>
  <mergeCells count="16">
    <mergeCell ref="L2:V2"/>
    <mergeCell ref="E79:H79"/>
    <mergeCell ref="E83:H83"/>
    <mergeCell ref="E81:H81"/>
    <mergeCell ref="E85:H85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140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2916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2953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ROUND(J91,2)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ROUND(SUM(BE91:BE102), 2)</f>
        <v>0</v>
      </c>
      <c r="G34" s="43"/>
      <c r="H34" s="43"/>
      <c r="I34" s="141">
        <v>0.21</v>
      </c>
      <c r="J34" s="140">
        <f>ROUND(ROUND((SUM(BE91:BE102)),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ROUND(SUM(BF91:BF102), 2)</f>
        <v>0</v>
      </c>
      <c r="G35" s="43"/>
      <c r="H35" s="43"/>
      <c r="I35" s="141">
        <v>0.15</v>
      </c>
      <c r="J35" s="140">
        <f>ROUND(ROUND((SUM(BF91:BF102)),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ROUND(SUM(BG91:BG102),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ROUND(SUM(BH91:BH102),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ROUND(SUM(BI91:BI102),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2916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932/OST - Ostatní náklady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J91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J92</f>
        <v>0</v>
      </c>
      <c r="K65" s="165"/>
    </row>
    <row r="66" spans="2:12" s="9" customFormat="1" ht="19.899999999999999" customHeight="1">
      <c r="B66" s="166"/>
      <c r="C66" s="167"/>
      <c r="D66" s="168" t="s">
        <v>2679</v>
      </c>
      <c r="E66" s="169"/>
      <c r="F66" s="169"/>
      <c r="G66" s="169"/>
      <c r="H66" s="169"/>
      <c r="I66" s="170"/>
      <c r="J66" s="171">
        <f>J93</f>
        <v>0</v>
      </c>
      <c r="K66" s="172"/>
    </row>
    <row r="67" spans="2:12" s="8" customFormat="1" ht="24.95" customHeight="1">
      <c r="B67" s="159"/>
      <c r="C67" s="160"/>
      <c r="D67" s="161" t="s">
        <v>2686</v>
      </c>
      <c r="E67" s="162"/>
      <c r="F67" s="162"/>
      <c r="G67" s="162"/>
      <c r="H67" s="162"/>
      <c r="I67" s="163"/>
      <c r="J67" s="164">
        <f>J96</f>
        <v>0</v>
      </c>
      <c r="K67" s="165"/>
    </row>
    <row r="68" spans="2:12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0000000000003" customHeight="1">
      <c r="B74" s="42"/>
      <c r="C74" s="63" t="s">
        <v>184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5" t="str">
        <f>E7</f>
        <v>Malešická, 1. a 2. etapa, 2. etapa Za Vackovem - Habrová</v>
      </c>
      <c r="F77" s="406"/>
      <c r="G77" s="406"/>
      <c r="H77" s="406"/>
      <c r="I77" s="173"/>
      <c r="J77" s="64"/>
      <c r="K77" s="64"/>
      <c r="L77" s="62"/>
    </row>
    <row r="78" spans="2:12">
      <c r="B78" s="29"/>
      <c r="C78" s="66" t="s">
        <v>173</v>
      </c>
      <c r="D78" s="277"/>
      <c r="E78" s="277"/>
      <c r="F78" s="277"/>
      <c r="G78" s="277"/>
      <c r="H78" s="277"/>
      <c r="J78" s="277"/>
      <c r="K78" s="277"/>
      <c r="L78" s="278"/>
    </row>
    <row r="79" spans="2:12" ht="16.5" customHeight="1">
      <c r="B79" s="29"/>
      <c r="C79" s="277"/>
      <c r="D79" s="277"/>
      <c r="E79" s="405" t="s">
        <v>2668</v>
      </c>
      <c r="F79" s="410"/>
      <c r="G79" s="410"/>
      <c r="H79" s="410"/>
      <c r="J79" s="277"/>
      <c r="K79" s="277"/>
      <c r="L79" s="278"/>
    </row>
    <row r="80" spans="2:12">
      <c r="B80" s="29"/>
      <c r="C80" s="66" t="s">
        <v>2669</v>
      </c>
      <c r="D80" s="277"/>
      <c r="E80" s="277"/>
      <c r="F80" s="277"/>
      <c r="G80" s="277"/>
      <c r="H80" s="277"/>
      <c r="J80" s="277"/>
      <c r="K80" s="277"/>
      <c r="L80" s="278"/>
    </row>
    <row r="81" spans="2:65" s="1" customFormat="1" ht="16.5" customHeight="1">
      <c r="B81" s="42"/>
      <c r="C81" s="64"/>
      <c r="D81" s="64"/>
      <c r="E81" s="409" t="s">
        <v>2916</v>
      </c>
      <c r="F81" s="407"/>
      <c r="G81" s="407"/>
      <c r="H81" s="407"/>
      <c r="I81" s="173"/>
      <c r="J81" s="64"/>
      <c r="K81" s="64"/>
      <c r="L81" s="62"/>
    </row>
    <row r="82" spans="2:65" s="1" customFormat="1" ht="14.45" customHeight="1">
      <c r="B82" s="42"/>
      <c r="C82" s="66" t="s">
        <v>2671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 ht="17.25" customHeight="1">
      <c r="B83" s="42"/>
      <c r="C83" s="64"/>
      <c r="D83" s="64"/>
      <c r="E83" s="393" t="str">
        <f>E13</f>
        <v>932/OST - Ostatní náklady</v>
      </c>
      <c r="F83" s="407"/>
      <c r="G83" s="407"/>
      <c r="H83" s="407"/>
      <c r="I83" s="173"/>
      <c r="J83" s="64"/>
      <c r="K83" s="64"/>
      <c r="L83" s="62"/>
    </row>
    <row r="84" spans="2:65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" customFormat="1" ht="18" customHeight="1">
      <c r="B85" s="42"/>
      <c r="C85" s="66" t="s">
        <v>23</v>
      </c>
      <c r="D85" s="64"/>
      <c r="E85" s="64"/>
      <c r="F85" s="174" t="str">
        <f>F16</f>
        <v xml:space="preserve"> </v>
      </c>
      <c r="G85" s="64"/>
      <c r="H85" s="64"/>
      <c r="I85" s="175" t="s">
        <v>25</v>
      </c>
      <c r="J85" s="74" t="str">
        <f>IF(J16="","",J16)</f>
        <v>25. 10. 2018</v>
      </c>
      <c r="K85" s="64"/>
      <c r="L85" s="62"/>
    </row>
    <row r="86" spans="2:65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" customFormat="1">
      <c r="B87" s="42"/>
      <c r="C87" s="66" t="s">
        <v>27</v>
      </c>
      <c r="D87" s="64"/>
      <c r="E87" s="64"/>
      <c r="F87" s="174" t="str">
        <f>E19</f>
        <v>PREdistribuce, a.s.</v>
      </c>
      <c r="G87" s="64"/>
      <c r="H87" s="64"/>
      <c r="I87" s="175" t="s">
        <v>35</v>
      </c>
      <c r="J87" s="174" t="str">
        <f>E25</f>
        <v>ELEKTROŠTIKA, s.r.o.</v>
      </c>
      <c r="K87" s="64"/>
      <c r="L87" s="62"/>
    </row>
    <row r="88" spans="2:65" s="1" customFormat="1" ht="14.45" customHeight="1">
      <c r="B88" s="42"/>
      <c r="C88" s="66" t="s">
        <v>33</v>
      </c>
      <c r="D88" s="64"/>
      <c r="E88" s="64"/>
      <c r="F88" s="174" t="str">
        <f>IF(E22="","",E22)</f>
        <v/>
      </c>
      <c r="G88" s="64"/>
      <c r="H88" s="64"/>
      <c r="I88" s="173"/>
      <c r="J88" s="64"/>
      <c r="K88" s="64"/>
      <c r="L88" s="62"/>
    </row>
    <row r="89" spans="2:65" s="1" customFormat="1" ht="10.3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65" s="10" customFormat="1" ht="29.25" customHeight="1">
      <c r="B90" s="176"/>
      <c r="C90" s="177" t="s">
        <v>185</v>
      </c>
      <c r="D90" s="178" t="s">
        <v>61</v>
      </c>
      <c r="E90" s="178" t="s">
        <v>57</v>
      </c>
      <c r="F90" s="178" t="s">
        <v>186</v>
      </c>
      <c r="G90" s="178" t="s">
        <v>187</v>
      </c>
      <c r="H90" s="178" t="s">
        <v>188</v>
      </c>
      <c r="I90" s="179" t="s">
        <v>189</v>
      </c>
      <c r="J90" s="178" t="s">
        <v>177</v>
      </c>
      <c r="K90" s="180" t="s">
        <v>190</v>
      </c>
      <c r="L90" s="181"/>
      <c r="M90" s="82" t="s">
        <v>191</v>
      </c>
      <c r="N90" s="83" t="s">
        <v>46</v>
      </c>
      <c r="O90" s="83" t="s">
        <v>192</v>
      </c>
      <c r="P90" s="83" t="s">
        <v>193</v>
      </c>
      <c r="Q90" s="83" t="s">
        <v>194</v>
      </c>
      <c r="R90" s="83" t="s">
        <v>195</v>
      </c>
      <c r="S90" s="83" t="s">
        <v>196</v>
      </c>
      <c r="T90" s="84" t="s">
        <v>197</v>
      </c>
    </row>
    <row r="91" spans="2:65" s="1" customFormat="1" ht="29.25" customHeight="1">
      <c r="B91" s="42"/>
      <c r="C91" s="88" t="s">
        <v>178</v>
      </c>
      <c r="D91" s="64"/>
      <c r="E91" s="64"/>
      <c r="F91" s="64"/>
      <c r="G91" s="64"/>
      <c r="H91" s="64"/>
      <c r="I91" s="173"/>
      <c r="J91" s="182">
        <f>BK91</f>
        <v>0</v>
      </c>
      <c r="K91" s="64"/>
      <c r="L91" s="62"/>
      <c r="M91" s="85"/>
      <c r="N91" s="86"/>
      <c r="O91" s="86"/>
      <c r="P91" s="183">
        <f>P92+P96</f>
        <v>0</v>
      </c>
      <c r="Q91" s="86"/>
      <c r="R91" s="183">
        <f>R92+R96</f>
        <v>0</v>
      </c>
      <c r="S91" s="86"/>
      <c r="T91" s="184">
        <f>T92+T96</f>
        <v>0</v>
      </c>
      <c r="AT91" s="25" t="s">
        <v>75</v>
      </c>
      <c r="AU91" s="25" t="s">
        <v>179</v>
      </c>
      <c r="BK91" s="185">
        <f>BK92+BK96</f>
        <v>0</v>
      </c>
    </row>
    <row r="92" spans="2:65" s="11" customFormat="1" ht="37.35" customHeight="1">
      <c r="B92" s="186"/>
      <c r="C92" s="187"/>
      <c r="D92" s="188" t="s">
        <v>75</v>
      </c>
      <c r="E92" s="189" t="s">
        <v>497</v>
      </c>
      <c r="F92" s="189" t="s">
        <v>2687</v>
      </c>
      <c r="G92" s="187"/>
      <c r="H92" s="187"/>
      <c r="I92" s="190"/>
      <c r="J92" s="191">
        <f>BK92</f>
        <v>0</v>
      </c>
      <c r="K92" s="187"/>
      <c r="L92" s="192"/>
      <c r="M92" s="193"/>
      <c r="N92" s="194"/>
      <c r="O92" s="194"/>
      <c r="P92" s="195">
        <f>P93</f>
        <v>0</v>
      </c>
      <c r="Q92" s="194"/>
      <c r="R92" s="195">
        <f>R93</f>
        <v>0</v>
      </c>
      <c r="S92" s="194"/>
      <c r="T92" s="196">
        <f>T93</f>
        <v>0</v>
      </c>
      <c r="AR92" s="197" t="s">
        <v>121</v>
      </c>
      <c r="AT92" s="198" t="s">
        <v>75</v>
      </c>
      <c r="AU92" s="198" t="s">
        <v>76</v>
      </c>
      <c r="AY92" s="197" t="s">
        <v>201</v>
      </c>
      <c r="BK92" s="199">
        <f>BK93</f>
        <v>0</v>
      </c>
    </row>
    <row r="93" spans="2:65" s="11" customFormat="1" ht="19.899999999999999" customHeight="1">
      <c r="B93" s="186"/>
      <c r="C93" s="187"/>
      <c r="D93" s="188" t="s">
        <v>75</v>
      </c>
      <c r="E93" s="200" t="s">
        <v>2688</v>
      </c>
      <c r="F93" s="200" t="s">
        <v>2689</v>
      </c>
      <c r="G93" s="187"/>
      <c r="H93" s="187"/>
      <c r="I93" s="190"/>
      <c r="J93" s="201">
        <f>BK93</f>
        <v>0</v>
      </c>
      <c r="K93" s="187"/>
      <c r="L93" s="192"/>
      <c r="M93" s="193"/>
      <c r="N93" s="194"/>
      <c r="O93" s="194"/>
      <c r="P93" s="195">
        <f>SUM(P94:P95)</f>
        <v>0</v>
      </c>
      <c r="Q93" s="194"/>
      <c r="R93" s="195">
        <f>SUM(R94:R95)</f>
        <v>0</v>
      </c>
      <c r="S93" s="194"/>
      <c r="T93" s="196">
        <f>SUM(T94:T95)</f>
        <v>0</v>
      </c>
      <c r="AR93" s="197" t="s">
        <v>121</v>
      </c>
      <c r="AT93" s="198" t="s">
        <v>75</v>
      </c>
      <c r="AU93" s="198" t="s">
        <v>84</v>
      </c>
      <c r="AY93" s="197" t="s">
        <v>201</v>
      </c>
      <c r="BK93" s="199">
        <f>SUM(BK94:BK95)</f>
        <v>0</v>
      </c>
    </row>
    <row r="94" spans="2:65" s="1" customFormat="1" ht="25.5" customHeight="1">
      <c r="B94" s="42"/>
      <c r="C94" s="202" t="s">
        <v>84</v>
      </c>
      <c r="D94" s="202" t="s">
        <v>204</v>
      </c>
      <c r="E94" s="203" t="s">
        <v>2881</v>
      </c>
      <c r="F94" s="204" t="s">
        <v>2882</v>
      </c>
      <c r="G94" s="205" t="s">
        <v>229</v>
      </c>
      <c r="H94" s="206">
        <v>1</v>
      </c>
      <c r="I94" s="207"/>
      <c r="J94" s="208">
        <f>ROUND(I94*H94,2)</f>
        <v>0</v>
      </c>
      <c r="K94" s="204" t="s">
        <v>2693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780</v>
      </c>
      <c r="AT94" s="25" t="s">
        <v>204</v>
      </c>
      <c r="AU94" s="25" t="s">
        <v>86</v>
      </c>
      <c r="AY94" s="25" t="s">
        <v>201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780</v>
      </c>
      <c r="BM94" s="25" t="s">
        <v>2954</v>
      </c>
    </row>
    <row r="95" spans="2:65" s="1" customFormat="1" ht="27">
      <c r="B95" s="42"/>
      <c r="C95" s="64"/>
      <c r="D95" s="214" t="s">
        <v>210</v>
      </c>
      <c r="E95" s="64"/>
      <c r="F95" s="215" t="s">
        <v>2884</v>
      </c>
      <c r="G95" s="64"/>
      <c r="H95" s="64"/>
      <c r="I95" s="173"/>
      <c r="J95" s="64"/>
      <c r="K95" s="64"/>
      <c r="L95" s="62"/>
      <c r="M95" s="216"/>
      <c r="N95" s="43"/>
      <c r="O95" s="43"/>
      <c r="P95" s="43"/>
      <c r="Q95" s="43"/>
      <c r="R95" s="43"/>
      <c r="S95" s="43"/>
      <c r="T95" s="79"/>
      <c r="AT95" s="25" t="s">
        <v>210</v>
      </c>
      <c r="AU95" s="25" t="s">
        <v>86</v>
      </c>
    </row>
    <row r="96" spans="2:65" s="11" customFormat="1" ht="37.35" customHeight="1">
      <c r="B96" s="186"/>
      <c r="C96" s="187"/>
      <c r="D96" s="188" t="s">
        <v>75</v>
      </c>
      <c r="E96" s="189" t="s">
        <v>2823</v>
      </c>
      <c r="F96" s="189" t="s">
        <v>2824</v>
      </c>
      <c r="G96" s="187"/>
      <c r="H96" s="187"/>
      <c r="I96" s="190"/>
      <c r="J96" s="191">
        <f>BK96</f>
        <v>0</v>
      </c>
      <c r="K96" s="187"/>
      <c r="L96" s="192"/>
      <c r="M96" s="193"/>
      <c r="N96" s="194"/>
      <c r="O96" s="194"/>
      <c r="P96" s="195">
        <f>SUM(P97:P102)</f>
        <v>0</v>
      </c>
      <c r="Q96" s="194"/>
      <c r="R96" s="195">
        <f>SUM(R97:R102)</f>
        <v>0</v>
      </c>
      <c r="S96" s="194"/>
      <c r="T96" s="196">
        <f>SUM(T97:T102)</f>
        <v>0</v>
      </c>
      <c r="AR96" s="197" t="s">
        <v>219</v>
      </c>
      <c r="AT96" s="198" t="s">
        <v>75</v>
      </c>
      <c r="AU96" s="198" t="s">
        <v>76</v>
      </c>
      <c r="AY96" s="197" t="s">
        <v>201</v>
      </c>
      <c r="BK96" s="199">
        <f>SUM(BK97:BK102)</f>
        <v>0</v>
      </c>
    </row>
    <row r="97" spans="2:65" s="1" customFormat="1" ht="16.5" customHeight="1">
      <c r="B97" s="42"/>
      <c r="C97" s="202" t="s">
        <v>86</v>
      </c>
      <c r="D97" s="202" t="s">
        <v>204</v>
      </c>
      <c r="E97" s="203" t="s">
        <v>2955</v>
      </c>
      <c r="F97" s="204" t="s">
        <v>2956</v>
      </c>
      <c r="G97" s="205" t="s">
        <v>213</v>
      </c>
      <c r="H97" s="206">
        <v>1</v>
      </c>
      <c r="I97" s="207"/>
      <c r="J97" s="208">
        <f>ROUND(I97*H97,2)</f>
        <v>0</v>
      </c>
      <c r="K97" s="204" t="s">
        <v>2693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2827</v>
      </c>
      <c r="AT97" s="25" t="s">
        <v>204</v>
      </c>
      <c r="AU97" s="25" t="s">
        <v>84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2827</v>
      </c>
      <c r="BM97" s="25" t="s">
        <v>2957</v>
      </c>
    </row>
    <row r="98" spans="2:65" s="1" customFormat="1" ht="27">
      <c r="B98" s="42"/>
      <c r="C98" s="64"/>
      <c r="D98" s="214" t="s">
        <v>210</v>
      </c>
      <c r="E98" s="64"/>
      <c r="F98" s="215" t="s">
        <v>2958</v>
      </c>
      <c r="G98" s="64"/>
      <c r="H98" s="64"/>
      <c r="I98" s="173"/>
      <c r="J98" s="64"/>
      <c r="K98" s="64"/>
      <c r="L98" s="62"/>
      <c r="M98" s="216"/>
      <c r="N98" s="43"/>
      <c r="O98" s="43"/>
      <c r="P98" s="43"/>
      <c r="Q98" s="43"/>
      <c r="R98" s="43"/>
      <c r="S98" s="43"/>
      <c r="T98" s="79"/>
      <c r="AT98" s="25" t="s">
        <v>210</v>
      </c>
      <c r="AU98" s="25" t="s">
        <v>84</v>
      </c>
    </row>
    <row r="99" spans="2:65" s="1" customFormat="1" ht="16.5" customHeight="1">
      <c r="B99" s="42"/>
      <c r="C99" s="202" t="s">
        <v>121</v>
      </c>
      <c r="D99" s="202" t="s">
        <v>204</v>
      </c>
      <c r="E99" s="203" t="s">
        <v>2893</v>
      </c>
      <c r="F99" s="204" t="s">
        <v>2894</v>
      </c>
      <c r="G99" s="205" t="s">
        <v>213</v>
      </c>
      <c r="H99" s="206">
        <v>1</v>
      </c>
      <c r="I99" s="207"/>
      <c r="J99" s="208">
        <f>ROUND(I99*H99,2)</f>
        <v>0</v>
      </c>
      <c r="K99" s="204" t="s">
        <v>2693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2827</v>
      </c>
      <c r="AT99" s="25" t="s">
        <v>204</v>
      </c>
      <c r="AU99" s="25" t="s">
        <v>84</v>
      </c>
      <c r="AY99" s="25" t="s">
        <v>201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2827</v>
      </c>
      <c r="BM99" s="25" t="s">
        <v>2959</v>
      </c>
    </row>
    <row r="100" spans="2:65" s="1" customFormat="1" ht="27">
      <c r="B100" s="42"/>
      <c r="C100" s="64"/>
      <c r="D100" s="214" t="s">
        <v>210</v>
      </c>
      <c r="E100" s="64"/>
      <c r="F100" s="215" t="s">
        <v>2896</v>
      </c>
      <c r="G100" s="64"/>
      <c r="H100" s="64"/>
      <c r="I100" s="173"/>
      <c r="J100" s="64"/>
      <c r="K100" s="64"/>
      <c r="L100" s="62"/>
      <c r="M100" s="216"/>
      <c r="N100" s="43"/>
      <c r="O100" s="43"/>
      <c r="P100" s="43"/>
      <c r="Q100" s="43"/>
      <c r="R100" s="43"/>
      <c r="S100" s="43"/>
      <c r="T100" s="79"/>
      <c r="AT100" s="25" t="s">
        <v>210</v>
      </c>
      <c r="AU100" s="25" t="s">
        <v>84</v>
      </c>
    </row>
    <row r="101" spans="2:65" s="1" customFormat="1" ht="16.5" customHeight="1">
      <c r="B101" s="42"/>
      <c r="C101" s="202" t="s">
        <v>219</v>
      </c>
      <c r="D101" s="202" t="s">
        <v>204</v>
      </c>
      <c r="E101" s="203" t="s">
        <v>2897</v>
      </c>
      <c r="F101" s="204" t="s">
        <v>2898</v>
      </c>
      <c r="G101" s="205" t="s">
        <v>229</v>
      </c>
      <c r="H101" s="206">
        <v>1</v>
      </c>
      <c r="I101" s="207"/>
      <c r="J101" s="208">
        <f>ROUND(I101*H101,2)</f>
        <v>0</v>
      </c>
      <c r="K101" s="204" t="s">
        <v>2693</v>
      </c>
      <c r="L101" s="62"/>
      <c r="M101" s="209" t="s">
        <v>21</v>
      </c>
      <c r="N101" s="210" t="s">
        <v>47</v>
      </c>
      <c r="O101" s="43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2827</v>
      </c>
      <c r="AT101" s="25" t="s">
        <v>204</v>
      </c>
      <c r="AU101" s="25" t="s">
        <v>84</v>
      </c>
      <c r="AY101" s="25" t="s">
        <v>201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84</v>
      </c>
      <c r="BK101" s="213">
        <f>ROUND(I101*H101,2)</f>
        <v>0</v>
      </c>
      <c r="BL101" s="25" t="s">
        <v>2827</v>
      </c>
      <c r="BM101" s="25" t="s">
        <v>2960</v>
      </c>
    </row>
    <row r="102" spans="2:65" s="1" customFormat="1" ht="27">
      <c r="B102" s="42"/>
      <c r="C102" s="64"/>
      <c r="D102" s="214" t="s">
        <v>210</v>
      </c>
      <c r="E102" s="64"/>
      <c r="F102" s="215" t="s">
        <v>2900</v>
      </c>
      <c r="G102" s="64"/>
      <c r="H102" s="64"/>
      <c r="I102" s="173"/>
      <c r="J102" s="64"/>
      <c r="K102" s="64"/>
      <c r="L102" s="62"/>
      <c r="M102" s="217"/>
      <c r="N102" s="218"/>
      <c r="O102" s="218"/>
      <c r="P102" s="218"/>
      <c r="Q102" s="218"/>
      <c r="R102" s="218"/>
      <c r="S102" s="218"/>
      <c r="T102" s="219"/>
      <c r="AT102" s="25" t="s">
        <v>210</v>
      </c>
      <c r="AU102" s="25" t="s">
        <v>84</v>
      </c>
    </row>
    <row r="103" spans="2:65" s="1" customFormat="1" ht="6.95" customHeight="1">
      <c r="B103" s="57"/>
      <c r="C103" s="58"/>
      <c r="D103" s="58"/>
      <c r="E103" s="58"/>
      <c r="F103" s="58"/>
      <c r="G103" s="58"/>
      <c r="H103" s="58"/>
      <c r="I103" s="149"/>
      <c r="J103" s="58"/>
      <c r="K103" s="58"/>
      <c r="L103" s="62"/>
    </row>
  </sheetData>
  <sheetProtection algorithmName="SHA-512" hashValue="+ZnVxUvT8qh2W39RX6EAMjOgPTH6j+76WhQQzdDwMmmjGM2rsWNIyfvwh0p8CySWsBAkZAZ7m3ssi2GUA7UfeQ==" saltValue="34jGeNrJQto66X+1LQ3eKTplOhPDP0Hmqm0erEk3j9IQRPBiH0bYcX12RbPh1rvX/7J9QRZjqjVgLFtFBKHQ3g==" spinCount="100000" sheet="1" objects="1" scenarios="1" formatColumns="0" formatRows="0" autoFilter="0"/>
  <autoFilter ref="C90:K102"/>
  <mergeCells count="16">
    <mergeCell ref="L2:V2"/>
    <mergeCell ref="E77:H77"/>
    <mergeCell ref="E81:H81"/>
    <mergeCell ref="E79:H79"/>
    <mergeCell ref="E83:H83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145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2961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2962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ROUND(J93,2)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ROUND(SUM(BE93:BE134), 2)</f>
        <v>0</v>
      </c>
      <c r="G34" s="43"/>
      <c r="H34" s="43"/>
      <c r="I34" s="141">
        <v>0.21</v>
      </c>
      <c r="J34" s="140">
        <f>ROUND(ROUND((SUM(BE93:BE134)),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ROUND(SUM(BF93:BF134), 2)</f>
        <v>0</v>
      </c>
      <c r="G35" s="43"/>
      <c r="H35" s="43"/>
      <c r="I35" s="141">
        <v>0.15</v>
      </c>
      <c r="J35" s="140">
        <f>ROUND(ROUND((SUM(BF93:BF134)),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ROUND(SUM(BG93:BG134),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ROUND(SUM(BH93:BH134),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ROUND(SUM(BI93:BI134),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2961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961/M-K - Zemní a montážní práce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J93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J94</f>
        <v>0</v>
      </c>
      <c r="K65" s="165"/>
    </row>
    <row r="66" spans="2:12" s="9" customFormat="1" ht="19.899999999999999" customHeight="1">
      <c r="B66" s="166"/>
      <c r="C66" s="167"/>
      <c r="D66" s="168" t="s">
        <v>2680</v>
      </c>
      <c r="E66" s="169"/>
      <c r="F66" s="169"/>
      <c r="G66" s="169"/>
      <c r="H66" s="169"/>
      <c r="I66" s="170"/>
      <c r="J66" s="171">
        <f>J95</f>
        <v>0</v>
      </c>
      <c r="K66" s="172"/>
    </row>
    <row r="67" spans="2:12" s="9" customFormat="1" ht="19.899999999999999" customHeight="1">
      <c r="B67" s="166"/>
      <c r="C67" s="167"/>
      <c r="D67" s="168" t="s">
        <v>2681</v>
      </c>
      <c r="E67" s="169"/>
      <c r="F67" s="169"/>
      <c r="G67" s="169"/>
      <c r="H67" s="169"/>
      <c r="I67" s="170"/>
      <c r="J67" s="171">
        <f>J128</f>
        <v>0</v>
      </c>
      <c r="K67" s="172"/>
    </row>
    <row r="68" spans="2:12" s="9" customFormat="1" ht="14.85" customHeight="1">
      <c r="B68" s="166"/>
      <c r="C68" s="167"/>
      <c r="D68" s="168" t="s">
        <v>2684</v>
      </c>
      <c r="E68" s="169"/>
      <c r="F68" s="169"/>
      <c r="G68" s="169"/>
      <c r="H68" s="169"/>
      <c r="I68" s="170"/>
      <c r="J68" s="171">
        <f>J129</f>
        <v>0</v>
      </c>
      <c r="K68" s="172"/>
    </row>
    <row r="69" spans="2:12" s="9" customFormat="1" ht="14.85" customHeight="1">
      <c r="B69" s="166"/>
      <c r="C69" s="167"/>
      <c r="D69" s="168" t="s">
        <v>2685</v>
      </c>
      <c r="E69" s="169"/>
      <c r="F69" s="169"/>
      <c r="G69" s="169"/>
      <c r="H69" s="169"/>
      <c r="I69" s="170"/>
      <c r="J69" s="171">
        <f>J132</f>
        <v>0</v>
      </c>
      <c r="K69" s="172"/>
    </row>
    <row r="70" spans="2:12" s="1" customFormat="1" ht="21.75" customHeight="1">
      <c r="B70" s="42"/>
      <c r="C70" s="43"/>
      <c r="D70" s="43"/>
      <c r="E70" s="43"/>
      <c r="F70" s="43"/>
      <c r="G70" s="43"/>
      <c r="H70" s="43"/>
      <c r="I70" s="128"/>
      <c r="J70" s="43"/>
      <c r="K70" s="4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49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52"/>
      <c r="J75" s="61"/>
      <c r="K75" s="61"/>
      <c r="L75" s="62"/>
    </row>
    <row r="76" spans="2:12" s="1" customFormat="1" ht="36.950000000000003" customHeight="1">
      <c r="B76" s="42"/>
      <c r="C76" s="63" t="s">
        <v>184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4.45" customHeight="1">
      <c r="B78" s="42"/>
      <c r="C78" s="66" t="s">
        <v>18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6.5" customHeight="1">
      <c r="B79" s="42"/>
      <c r="C79" s="64"/>
      <c r="D79" s="64"/>
      <c r="E79" s="405" t="str">
        <f>E7</f>
        <v>Malešická, 1. a 2. etapa, 2. etapa Za Vackovem - Habrová</v>
      </c>
      <c r="F79" s="406"/>
      <c r="G79" s="406"/>
      <c r="H79" s="406"/>
      <c r="I79" s="173"/>
      <c r="J79" s="64"/>
      <c r="K79" s="64"/>
      <c r="L79" s="62"/>
    </row>
    <row r="80" spans="2:12">
      <c r="B80" s="29"/>
      <c r="C80" s="66" t="s">
        <v>173</v>
      </c>
      <c r="D80" s="277"/>
      <c r="E80" s="277"/>
      <c r="F80" s="277"/>
      <c r="G80" s="277"/>
      <c r="H80" s="277"/>
      <c r="J80" s="277"/>
      <c r="K80" s="277"/>
      <c r="L80" s="278"/>
    </row>
    <row r="81" spans="2:65" ht="16.5" customHeight="1">
      <c r="B81" s="29"/>
      <c r="C81" s="277"/>
      <c r="D81" s="277"/>
      <c r="E81" s="405" t="s">
        <v>2668</v>
      </c>
      <c r="F81" s="410"/>
      <c r="G81" s="410"/>
      <c r="H81" s="410"/>
      <c r="J81" s="277"/>
      <c r="K81" s="277"/>
      <c r="L81" s="278"/>
    </row>
    <row r="82" spans="2:65">
      <c r="B82" s="29"/>
      <c r="C82" s="66" t="s">
        <v>2669</v>
      </c>
      <c r="D82" s="277"/>
      <c r="E82" s="277"/>
      <c r="F82" s="277"/>
      <c r="G82" s="277"/>
      <c r="H82" s="277"/>
      <c r="J82" s="277"/>
      <c r="K82" s="277"/>
      <c r="L82" s="278"/>
    </row>
    <row r="83" spans="2:65" s="1" customFormat="1" ht="16.5" customHeight="1">
      <c r="B83" s="42"/>
      <c r="C83" s="64"/>
      <c r="D83" s="64"/>
      <c r="E83" s="409" t="s">
        <v>2961</v>
      </c>
      <c r="F83" s="407"/>
      <c r="G83" s="407"/>
      <c r="H83" s="407"/>
      <c r="I83" s="173"/>
      <c r="J83" s="64"/>
      <c r="K83" s="64"/>
      <c r="L83" s="62"/>
    </row>
    <row r="84" spans="2:65" s="1" customFormat="1" ht="14.45" customHeight="1">
      <c r="B84" s="42"/>
      <c r="C84" s="66" t="s">
        <v>2671</v>
      </c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" customFormat="1" ht="17.25" customHeight="1">
      <c r="B85" s="42"/>
      <c r="C85" s="64"/>
      <c r="D85" s="64"/>
      <c r="E85" s="393" t="str">
        <f>E13</f>
        <v>961/M-K - Zemní a montážní práce</v>
      </c>
      <c r="F85" s="407"/>
      <c r="G85" s="407"/>
      <c r="H85" s="407"/>
      <c r="I85" s="173"/>
      <c r="J85" s="64"/>
      <c r="K85" s="64"/>
      <c r="L85" s="62"/>
    </row>
    <row r="86" spans="2:65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" customFormat="1" ht="18" customHeight="1">
      <c r="B87" s="42"/>
      <c r="C87" s="66" t="s">
        <v>23</v>
      </c>
      <c r="D87" s="64"/>
      <c r="E87" s="64"/>
      <c r="F87" s="174" t="str">
        <f>F16</f>
        <v xml:space="preserve"> </v>
      </c>
      <c r="G87" s="64"/>
      <c r="H87" s="64"/>
      <c r="I87" s="175" t="s">
        <v>25</v>
      </c>
      <c r="J87" s="74" t="str">
        <f>IF(J16="","",J16)</f>
        <v>25. 10. 2018</v>
      </c>
      <c r="K87" s="64"/>
      <c r="L87" s="62"/>
    </row>
    <row r="88" spans="2:65" s="1" customFormat="1" ht="6.9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65" s="1" customFormat="1">
      <c r="B89" s="42"/>
      <c r="C89" s="66" t="s">
        <v>27</v>
      </c>
      <c r="D89" s="64"/>
      <c r="E89" s="64"/>
      <c r="F89" s="174" t="str">
        <f>E19</f>
        <v>PREdistribuce, a.s.</v>
      </c>
      <c r="G89" s="64"/>
      <c r="H89" s="64"/>
      <c r="I89" s="175" t="s">
        <v>35</v>
      </c>
      <c r="J89" s="174" t="str">
        <f>E25</f>
        <v>ELEKTROŠTIKA, s.r.o.</v>
      </c>
      <c r="K89" s="64"/>
      <c r="L89" s="62"/>
    </row>
    <row r="90" spans="2:65" s="1" customFormat="1" ht="14.45" customHeight="1">
      <c r="B90" s="42"/>
      <c r="C90" s="66" t="s">
        <v>33</v>
      </c>
      <c r="D90" s="64"/>
      <c r="E90" s="64"/>
      <c r="F90" s="174" t="str">
        <f>IF(E22="","",E22)</f>
        <v/>
      </c>
      <c r="G90" s="64"/>
      <c r="H90" s="64"/>
      <c r="I90" s="173"/>
      <c r="J90" s="64"/>
      <c r="K90" s="64"/>
      <c r="L90" s="62"/>
    </row>
    <row r="91" spans="2:65" s="1" customFormat="1" ht="10.35" customHeight="1">
      <c r="B91" s="42"/>
      <c r="C91" s="64"/>
      <c r="D91" s="64"/>
      <c r="E91" s="64"/>
      <c r="F91" s="64"/>
      <c r="G91" s="64"/>
      <c r="H91" s="64"/>
      <c r="I91" s="173"/>
      <c r="J91" s="64"/>
      <c r="K91" s="64"/>
      <c r="L91" s="62"/>
    </row>
    <row r="92" spans="2:65" s="10" customFormat="1" ht="29.25" customHeight="1">
      <c r="B92" s="176"/>
      <c r="C92" s="177" t="s">
        <v>185</v>
      </c>
      <c r="D92" s="178" t="s">
        <v>61</v>
      </c>
      <c r="E92" s="178" t="s">
        <v>57</v>
      </c>
      <c r="F92" s="178" t="s">
        <v>186</v>
      </c>
      <c r="G92" s="178" t="s">
        <v>187</v>
      </c>
      <c r="H92" s="178" t="s">
        <v>188</v>
      </c>
      <c r="I92" s="179" t="s">
        <v>189</v>
      </c>
      <c r="J92" s="178" t="s">
        <v>177</v>
      </c>
      <c r="K92" s="180" t="s">
        <v>190</v>
      </c>
      <c r="L92" s="181"/>
      <c r="M92" s="82" t="s">
        <v>191</v>
      </c>
      <c r="N92" s="83" t="s">
        <v>46</v>
      </c>
      <c r="O92" s="83" t="s">
        <v>192</v>
      </c>
      <c r="P92" s="83" t="s">
        <v>193</v>
      </c>
      <c r="Q92" s="83" t="s">
        <v>194</v>
      </c>
      <c r="R92" s="83" t="s">
        <v>195</v>
      </c>
      <c r="S92" s="83" t="s">
        <v>196</v>
      </c>
      <c r="T92" s="84" t="s">
        <v>197</v>
      </c>
    </row>
    <row r="93" spans="2:65" s="1" customFormat="1" ht="29.25" customHeight="1">
      <c r="B93" s="42"/>
      <c r="C93" s="88" t="s">
        <v>178</v>
      </c>
      <c r="D93" s="64"/>
      <c r="E93" s="64"/>
      <c r="F93" s="64"/>
      <c r="G93" s="64"/>
      <c r="H93" s="64"/>
      <c r="I93" s="173"/>
      <c r="J93" s="182">
        <f>BK93</f>
        <v>0</v>
      </c>
      <c r="K93" s="64"/>
      <c r="L93" s="62"/>
      <c r="M93" s="85"/>
      <c r="N93" s="86"/>
      <c r="O93" s="86"/>
      <c r="P93" s="183">
        <f>P94</f>
        <v>0</v>
      </c>
      <c r="Q93" s="86"/>
      <c r="R93" s="183">
        <f>R94</f>
        <v>0.154</v>
      </c>
      <c r="S93" s="86"/>
      <c r="T93" s="184">
        <f>T94</f>
        <v>0.186</v>
      </c>
      <c r="AT93" s="25" t="s">
        <v>75</v>
      </c>
      <c r="AU93" s="25" t="s">
        <v>179</v>
      </c>
      <c r="BK93" s="185">
        <f>BK94</f>
        <v>0</v>
      </c>
    </row>
    <row r="94" spans="2:65" s="11" customFormat="1" ht="37.35" customHeight="1">
      <c r="B94" s="186"/>
      <c r="C94" s="187"/>
      <c r="D94" s="188" t="s">
        <v>75</v>
      </c>
      <c r="E94" s="189" t="s">
        <v>497</v>
      </c>
      <c r="F94" s="189" t="s">
        <v>2687</v>
      </c>
      <c r="G94" s="187"/>
      <c r="H94" s="187"/>
      <c r="I94" s="190"/>
      <c r="J94" s="191">
        <f>BK94</f>
        <v>0</v>
      </c>
      <c r="K94" s="187"/>
      <c r="L94" s="192"/>
      <c r="M94" s="193"/>
      <c r="N94" s="194"/>
      <c r="O94" s="194"/>
      <c r="P94" s="195">
        <f>P95+P128</f>
        <v>0</v>
      </c>
      <c r="Q94" s="194"/>
      <c r="R94" s="195">
        <f>R95+R128</f>
        <v>0.154</v>
      </c>
      <c r="S94" s="194"/>
      <c r="T94" s="196">
        <f>T95+T128</f>
        <v>0.186</v>
      </c>
      <c r="AR94" s="197" t="s">
        <v>121</v>
      </c>
      <c r="AT94" s="198" t="s">
        <v>75</v>
      </c>
      <c r="AU94" s="198" t="s">
        <v>76</v>
      </c>
      <c r="AY94" s="197" t="s">
        <v>201</v>
      </c>
      <c r="BK94" s="199">
        <f>BK95+BK128</f>
        <v>0</v>
      </c>
    </row>
    <row r="95" spans="2:65" s="11" customFormat="1" ht="19.899999999999999" customHeight="1">
      <c r="B95" s="186"/>
      <c r="C95" s="187"/>
      <c r="D95" s="188" t="s">
        <v>75</v>
      </c>
      <c r="E95" s="200" t="s">
        <v>2740</v>
      </c>
      <c r="F95" s="200" t="s">
        <v>2741</v>
      </c>
      <c r="G95" s="187"/>
      <c r="H95" s="187"/>
      <c r="I95" s="190"/>
      <c r="J95" s="201">
        <f>BK95</f>
        <v>0</v>
      </c>
      <c r="K95" s="187"/>
      <c r="L95" s="192"/>
      <c r="M95" s="193"/>
      <c r="N95" s="194"/>
      <c r="O95" s="194"/>
      <c r="P95" s="195">
        <f>SUM(P96:P127)</f>
        <v>0</v>
      </c>
      <c r="Q95" s="194"/>
      <c r="R95" s="195">
        <f>SUM(R96:R127)</f>
        <v>0</v>
      </c>
      <c r="S95" s="194"/>
      <c r="T95" s="196">
        <f>SUM(T96:T127)</f>
        <v>0</v>
      </c>
      <c r="AR95" s="197" t="s">
        <v>121</v>
      </c>
      <c r="AT95" s="198" t="s">
        <v>75</v>
      </c>
      <c r="AU95" s="198" t="s">
        <v>84</v>
      </c>
      <c r="AY95" s="197" t="s">
        <v>201</v>
      </c>
      <c r="BK95" s="199">
        <f>SUM(BK96:BK127)</f>
        <v>0</v>
      </c>
    </row>
    <row r="96" spans="2:65" s="1" customFormat="1" ht="16.5" customHeight="1">
      <c r="B96" s="42"/>
      <c r="C96" s="202" t="s">
        <v>84</v>
      </c>
      <c r="D96" s="202" t="s">
        <v>204</v>
      </c>
      <c r="E96" s="203" t="s">
        <v>2963</v>
      </c>
      <c r="F96" s="204" t="s">
        <v>2964</v>
      </c>
      <c r="G96" s="205" t="s">
        <v>311</v>
      </c>
      <c r="H96" s="206">
        <v>85</v>
      </c>
      <c r="I96" s="207"/>
      <c r="J96" s="208">
        <f>ROUND(I96*H96,2)</f>
        <v>0</v>
      </c>
      <c r="K96" s="204" t="s">
        <v>2693</v>
      </c>
      <c r="L96" s="62"/>
      <c r="M96" s="209" t="s">
        <v>21</v>
      </c>
      <c r="N96" s="210" t="s">
        <v>47</v>
      </c>
      <c r="O96" s="43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780</v>
      </c>
      <c r="AT96" s="25" t="s">
        <v>204</v>
      </c>
      <c r="AU96" s="25" t="s">
        <v>86</v>
      </c>
      <c r="AY96" s="25" t="s">
        <v>201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84</v>
      </c>
      <c r="BK96" s="213">
        <f>ROUND(I96*H96,2)</f>
        <v>0</v>
      </c>
      <c r="BL96" s="25" t="s">
        <v>780</v>
      </c>
      <c r="BM96" s="25" t="s">
        <v>2965</v>
      </c>
    </row>
    <row r="97" spans="2:65" s="1" customFormat="1" ht="27">
      <c r="B97" s="42"/>
      <c r="C97" s="64"/>
      <c r="D97" s="214" t="s">
        <v>210</v>
      </c>
      <c r="E97" s="64"/>
      <c r="F97" s="215" t="s">
        <v>2966</v>
      </c>
      <c r="G97" s="64"/>
      <c r="H97" s="64"/>
      <c r="I97" s="173"/>
      <c r="J97" s="64"/>
      <c r="K97" s="64"/>
      <c r="L97" s="62"/>
      <c r="M97" s="216"/>
      <c r="N97" s="43"/>
      <c r="O97" s="43"/>
      <c r="P97" s="43"/>
      <c r="Q97" s="43"/>
      <c r="R97" s="43"/>
      <c r="S97" s="43"/>
      <c r="T97" s="79"/>
      <c r="AT97" s="25" t="s">
        <v>210</v>
      </c>
      <c r="AU97" s="25" t="s">
        <v>86</v>
      </c>
    </row>
    <row r="98" spans="2:65" s="1" customFormat="1" ht="16.5" customHeight="1">
      <c r="B98" s="42"/>
      <c r="C98" s="255" t="s">
        <v>86</v>
      </c>
      <c r="D98" s="255" t="s">
        <v>497</v>
      </c>
      <c r="E98" s="256" t="s">
        <v>2967</v>
      </c>
      <c r="F98" s="257" t="s">
        <v>2968</v>
      </c>
      <c r="G98" s="258" t="s">
        <v>311</v>
      </c>
      <c r="H98" s="259">
        <v>85</v>
      </c>
      <c r="I98" s="260"/>
      <c r="J98" s="261">
        <f>ROUND(I98*H98,2)</f>
        <v>0</v>
      </c>
      <c r="K98" s="257" t="s">
        <v>2693</v>
      </c>
      <c r="L98" s="262"/>
      <c r="M98" s="263" t="s">
        <v>21</v>
      </c>
      <c r="N98" s="264" t="s">
        <v>47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2694</v>
      </c>
      <c r="AT98" s="25" t="s">
        <v>497</v>
      </c>
      <c r="AU98" s="25" t="s">
        <v>86</v>
      </c>
      <c r="AY98" s="25" t="s">
        <v>201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84</v>
      </c>
      <c r="BK98" s="213">
        <f>ROUND(I98*H98,2)</f>
        <v>0</v>
      </c>
      <c r="BL98" s="25" t="s">
        <v>2694</v>
      </c>
      <c r="BM98" s="25" t="s">
        <v>2969</v>
      </c>
    </row>
    <row r="99" spans="2:65" s="1" customFormat="1" ht="13.5">
      <c r="B99" s="42"/>
      <c r="C99" s="64"/>
      <c r="D99" s="214" t="s">
        <v>210</v>
      </c>
      <c r="E99" s="64"/>
      <c r="F99" s="215" t="s">
        <v>2968</v>
      </c>
      <c r="G99" s="64"/>
      <c r="H99" s="64"/>
      <c r="I99" s="173"/>
      <c r="J99" s="64"/>
      <c r="K99" s="64"/>
      <c r="L99" s="62"/>
      <c r="M99" s="216"/>
      <c r="N99" s="43"/>
      <c r="O99" s="43"/>
      <c r="P99" s="43"/>
      <c r="Q99" s="43"/>
      <c r="R99" s="43"/>
      <c r="S99" s="43"/>
      <c r="T99" s="79"/>
      <c r="AT99" s="25" t="s">
        <v>210</v>
      </c>
      <c r="AU99" s="25" t="s">
        <v>86</v>
      </c>
    </row>
    <row r="100" spans="2:65" s="1" customFormat="1" ht="25.5" customHeight="1">
      <c r="B100" s="42"/>
      <c r="C100" s="202" t="s">
        <v>121</v>
      </c>
      <c r="D100" s="202" t="s">
        <v>204</v>
      </c>
      <c r="E100" s="203" t="s">
        <v>2970</v>
      </c>
      <c r="F100" s="204" t="s">
        <v>2971</v>
      </c>
      <c r="G100" s="205" t="s">
        <v>229</v>
      </c>
      <c r="H100" s="206">
        <v>2</v>
      </c>
      <c r="I100" s="207"/>
      <c r="J100" s="208">
        <f>ROUND(I100*H100,2)</f>
        <v>0</v>
      </c>
      <c r="K100" s="204" t="s">
        <v>2693</v>
      </c>
      <c r="L100" s="62"/>
      <c r="M100" s="209" t="s">
        <v>21</v>
      </c>
      <c r="N100" s="210" t="s">
        <v>47</v>
      </c>
      <c r="O100" s="43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780</v>
      </c>
      <c r="AT100" s="25" t="s">
        <v>204</v>
      </c>
      <c r="AU100" s="25" t="s">
        <v>86</v>
      </c>
      <c r="AY100" s="25" t="s">
        <v>201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780</v>
      </c>
      <c r="BM100" s="25" t="s">
        <v>2972</v>
      </c>
    </row>
    <row r="101" spans="2:65" s="1" customFormat="1" ht="27">
      <c r="B101" s="42"/>
      <c r="C101" s="64"/>
      <c r="D101" s="214" t="s">
        <v>210</v>
      </c>
      <c r="E101" s="64"/>
      <c r="F101" s="215" t="s">
        <v>2973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210</v>
      </c>
      <c r="AU101" s="25" t="s">
        <v>86</v>
      </c>
    </row>
    <row r="102" spans="2:65" s="1" customFormat="1" ht="16.5" customHeight="1">
      <c r="B102" s="42"/>
      <c r="C102" s="255" t="s">
        <v>219</v>
      </c>
      <c r="D102" s="255" t="s">
        <v>497</v>
      </c>
      <c r="E102" s="256" t="s">
        <v>2974</v>
      </c>
      <c r="F102" s="257" t="s">
        <v>2975</v>
      </c>
      <c r="G102" s="258" t="s">
        <v>2225</v>
      </c>
      <c r="H102" s="259">
        <v>2</v>
      </c>
      <c r="I102" s="260"/>
      <c r="J102" s="261">
        <f>ROUND(I102*H102,2)</f>
        <v>0</v>
      </c>
      <c r="K102" s="257" t="s">
        <v>21</v>
      </c>
      <c r="L102" s="262"/>
      <c r="M102" s="263" t="s">
        <v>21</v>
      </c>
      <c r="N102" s="264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2976</v>
      </c>
      <c r="AT102" s="25" t="s">
        <v>497</v>
      </c>
      <c r="AU102" s="25" t="s">
        <v>86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780</v>
      </c>
      <c r="BM102" s="25" t="s">
        <v>2977</v>
      </c>
    </row>
    <row r="103" spans="2:65" s="1" customFormat="1" ht="13.5">
      <c r="B103" s="42"/>
      <c r="C103" s="64"/>
      <c r="D103" s="214" t="s">
        <v>210</v>
      </c>
      <c r="E103" s="64"/>
      <c r="F103" s="215" t="s">
        <v>2978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86</v>
      </c>
    </row>
    <row r="104" spans="2:65" s="1" customFormat="1" ht="16.5" customHeight="1">
      <c r="B104" s="42"/>
      <c r="C104" s="202" t="s">
        <v>200</v>
      </c>
      <c r="D104" s="202" t="s">
        <v>204</v>
      </c>
      <c r="E104" s="203" t="s">
        <v>2979</v>
      </c>
      <c r="F104" s="204" t="s">
        <v>2980</v>
      </c>
      <c r="G104" s="205" t="s">
        <v>229</v>
      </c>
      <c r="H104" s="206">
        <v>4</v>
      </c>
      <c r="I104" s="207"/>
      <c r="J104" s="208">
        <f>ROUND(I104*H104,2)</f>
        <v>0</v>
      </c>
      <c r="K104" s="204" t="s">
        <v>2693</v>
      </c>
      <c r="L104" s="62"/>
      <c r="M104" s="209" t="s">
        <v>21</v>
      </c>
      <c r="N104" s="210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780</v>
      </c>
      <c r="AT104" s="25" t="s">
        <v>204</v>
      </c>
      <c r="AU104" s="25" t="s">
        <v>86</v>
      </c>
      <c r="AY104" s="25" t="s">
        <v>201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780</v>
      </c>
      <c r="BM104" s="25" t="s">
        <v>2981</v>
      </c>
    </row>
    <row r="105" spans="2:65" s="1" customFormat="1" ht="13.5">
      <c r="B105" s="42"/>
      <c r="C105" s="64"/>
      <c r="D105" s="214" t="s">
        <v>210</v>
      </c>
      <c r="E105" s="64"/>
      <c r="F105" s="215" t="s">
        <v>2982</v>
      </c>
      <c r="G105" s="64"/>
      <c r="H105" s="64"/>
      <c r="I105" s="173"/>
      <c r="J105" s="64"/>
      <c r="K105" s="64"/>
      <c r="L105" s="62"/>
      <c r="M105" s="216"/>
      <c r="N105" s="43"/>
      <c r="O105" s="43"/>
      <c r="P105" s="43"/>
      <c r="Q105" s="43"/>
      <c r="R105" s="43"/>
      <c r="S105" s="43"/>
      <c r="T105" s="79"/>
      <c r="AT105" s="25" t="s">
        <v>210</v>
      </c>
      <c r="AU105" s="25" t="s">
        <v>86</v>
      </c>
    </row>
    <row r="106" spans="2:65" s="1" customFormat="1" ht="16.5" customHeight="1">
      <c r="B106" s="42"/>
      <c r="C106" s="255" t="s">
        <v>226</v>
      </c>
      <c r="D106" s="255" t="s">
        <v>497</v>
      </c>
      <c r="E106" s="256" t="s">
        <v>2983</v>
      </c>
      <c r="F106" s="257" t="s">
        <v>2984</v>
      </c>
      <c r="G106" s="258" t="s">
        <v>2225</v>
      </c>
      <c r="H106" s="259">
        <v>4</v>
      </c>
      <c r="I106" s="260"/>
      <c r="J106" s="261">
        <f>ROUND(I106*H106,2)</f>
        <v>0</v>
      </c>
      <c r="K106" s="257" t="s">
        <v>21</v>
      </c>
      <c r="L106" s="262"/>
      <c r="M106" s="263" t="s">
        <v>21</v>
      </c>
      <c r="N106" s="264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2976</v>
      </c>
      <c r="AT106" s="25" t="s">
        <v>497</v>
      </c>
      <c r="AU106" s="25" t="s">
        <v>86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780</v>
      </c>
      <c r="BM106" s="25" t="s">
        <v>2985</v>
      </c>
    </row>
    <row r="107" spans="2:65" s="1" customFormat="1" ht="13.5">
      <c r="B107" s="42"/>
      <c r="C107" s="64"/>
      <c r="D107" s="214" t="s">
        <v>210</v>
      </c>
      <c r="E107" s="64"/>
      <c r="F107" s="215" t="s">
        <v>2984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86</v>
      </c>
    </row>
    <row r="108" spans="2:65" s="1" customFormat="1" ht="16.5" customHeight="1">
      <c r="B108" s="42"/>
      <c r="C108" s="202" t="s">
        <v>231</v>
      </c>
      <c r="D108" s="202" t="s">
        <v>204</v>
      </c>
      <c r="E108" s="203" t="s">
        <v>2986</v>
      </c>
      <c r="F108" s="204" t="s">
        <v>2987</v>
      </c>
      <c r="G108" s="205" t="s">
        <v>2988</v>
      </c>
      <c r="H108" s="206">
        <v>19</v>
      </c>
      <c r="I108" s="207"/>
      <c r="J108" s="208">
        <f>ROUND(I108*H108,2)</f>
        <v>0</v>
      </c>
      <c r="K108" s="204" t="s">
        <v>2693</v>
      </c>
      <c r="L108" s="62"/>
      <c r="M108" s="209" t="s">
        <v>21</v>
      </c>
      <c r="N108" s="210" t="s">
        <v>47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780</v>
      </c>
      <c r="AT108" s="25" t="s">
        <v>204</v>
      </c>
      <c r="AU108" s="25" t="s">
        <v>86</v>
      </c>
      <c r="AY108" s="25" t="s">
        <v>201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84</v>
      </c>
      <c r="BK108" s="213">
        <f>ROUND(I108*H108,2)</f>
        <v>0</v>
      </c>
      <c r="BL108" s="25" t="s">
        <v>780</v>
      </c>
      <c r="BM108" s="25" t="s">
        <v>2989</v>
      </c>
    </row>
    <row r="109" spans="2:65" s="1" customFormat="1" ht="13.5">
      <c r="B109" s="42"/>
      <c r="C109" s="64"/>
      <c r="D109" s="214" t="s">
        <v>210</v>
      </c>
      <c r="E109" s="64"/>
      <c r="F109" s="215" t="s">
        <v>2990</v>
      </c>
      <c r="G109" s="64"/>
      <c r="H109" s="64"/>
      <c r="I109" s="173"/>
      <c r="J109" s="64"/>
      <c r="K109" s="64"/>
      <c r="L109" s="62"/>
      <c r="M109" s="216"/>
      <c r="N109" s="43"/>
      <c r="O109" s="43"/>
      <c r="P109" s="43"/>
      <c r="Q109" s="43"/>
      <c r="R109" s="43"/>
      <c r="S109" s="43"/>
      <c r="T109" s="79"/>
      <c r="AT109" s="25" t="s">
        <v>210</v>
      </c>
      <c r="AU109" s="25" t="s">
        <v>86</v>
      </c>
    </row>
    <row r="110" spans="2:65" s="1" customFormat="1" ht="16.5" customHeight="1">
      <c r="B110" s="42"/>
      <c r="C110" s="202" t="s">
        <v>235</v>
      </c>
      <c r="D110" s="202" t="s">
        <v>204</v>
      </c>
      <c r="E110" s="203" t="s">
        <v>2991</v>
      </c>
      <c r="F110" s="204" t="s">
        <v>2992</v>
      </c>
      <c r="G110" s="205" t="s">
        <v>2988</v>
      </c>
      <c r="H110" s="206">
        <v>19</v>
      </c>
      <c r="I110" s="207"/>
      <c r="J110" s="208">
        <f>ROUND(I110*H110,2)</f>
        <v>0</v>
      </c>
      <c r="K110" s="204" t="s">
        <v>2693</v>
      </c>
      <c r="L110" s="62"/>
      <c r="M110" s="209" t="s">
        <v>21</v>
      </c>
      <c r="N110" s="210" t="s">
        <v>47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780</v>
      </c>
      <c r="AT110" s="25" t="s">
        <v>204</v>
      </c>
      <c r="AU110" s="25" t="s">
        <v>86</v>
      </c>
      <c r="AY110" s="25" t="s">
        <v>201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780</v>
      </c>
      <c r="BM110" s="25" t="s">
        <v>2993</v>
      </c>
    </row>
    <row r="111" spans="2:65" s="1" customFormat="1" ht="13.5">
      <c r="B111" s="42"/>
      <c r="C111" s="64"/>
      <c r="D111" s="214" t="s">
        <v>210</v>
      </c>
      <c r="E111" s="64"/>
      <c r="F111" s="215" t="s">
        <v>2994</v>
      </c>
      <c r="G111" s="64"/>
      <c r="H111" s="64"/>
      <c r="I111" s="173"/>
      <c r="J111" s="64"/>
      <c r="K111" s="64"/>
      <c r="L111" s="62"/>
      <c r="M111" s="216"/>
      <c r="N111" s="43"/>
      <c r="O111" s="43"/>
      <c r="P111" s="43"/>
      <c r="Q111" s="43"/>
      <c r="R111" s="43"/>
      <c r="S111" s="43"/>
      <c r="T111" s="79"/>
      <c r="AT111" s="25" t="s">
        <v>210</v>
      </c>
      <c r="AU111" s="25" t="s">
        <v>86</v>
      </c>
    </row>
    <row r="112" spans="2:65" s="1" customFormat="1" ht="16.5" customHeight="1">
      <c r="B112" s="42"/>
      <c r="C112" s="202" t="s">
        <v>241</v>
      </c>
      <c r="D112" s="202" t="s">
        <v>204</v>
      </c>
      <c r="E112" s="203" t="s">
        <v>2995</v>
      </c>
      <c r="F112" s="204" t="s">
        <v>2996</v>
      </c>
      <c r="G112" s="205" t="s">
        <v>229</v>
      </c>
      <c r="H112" s="206">
        <v>2</v>
      </c>
      <c r="I112" s="207"/>
      <c r="J112" s="208">
        <f>ROUND(I112*H112,2)</f>
        <v>0</v>
      </c>
      <c r="K112" s="204" t="s">
        <v>2693</v>
      </c>
      <c r="L112" s="62"/>
      <c r="M112" s="209" t="s">
        <v>21</v>
      </c>
      <c r="N112" s="210" t="s">
        <v>47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780</v>
      </c>
      <c r="AT112" s="25" t="s">
        <v>204</v>
      </c>
      <c r="AU112" s="25" t="s">
        <v>86</v>
      </c>
      <c r="AY112" s="25" t="s">
        <v>201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780</v>
      </c>
      <c r="BM112" s="25" t="s">
        <v>2997</v>
      </c>
    </row>
    <row r="113" spans="2:65" s="1" customFormat="1" ht="13.5">
      <c r="B113" s="42"/>
      <c r="C113" s="64"/>
      <c r="D113" s="214" t="s">
        <v>210</v>
      </c>
      <c r="E113" s="64"/>
      <c r="F113" s="215" t="s">
        <v>2998</v>
      </c>
      <c r="G113" s="64"/>
      <c r="H113" s="64"/>
      <c r="I113" s="173"/>
      <c r="J113" s="64"/>
      <c r="K113" s="64"/>
      <c r="L113" s="62"/>
      <c r="M113" s="216"/>
      <c r="N113" s="43"/>
      <c r="O113" s="43"/>
      <c r="P113" s="43"/>
      <c r="Q113" s="43"/>
      <c r="R113" s="43"/>
      <c r="S113" s="43"/>
      <c r="T113" s="79"/>
      <c r="AT113" s="25" t="s">
        <v>210</v>
      </c>
      <c r="AU113" s="25" t="s">
        <v>86</v>
      </c>
    </row>
    <row r="114" spans="2:65" s="1" customFormat="1" ht="16.5" customHeight="1">
      <c r="B114" s="42"/>
      <c r="C114" s="202" t="s">
        <v>245</v>
      </c>
      <c r="D114" s="202" t="s">
        <v>204</v>
      </c>
      <c r="E114" s="203" t="s">
        <v>2999</v>
      </c>
      <c r="F114" s="204" t="s">
        <v>3000</v>
      </c>
      <c r="G114" s="205" t="s">
        <v>229</v>
      </c>
      <c r="H114" s="206">
        <v>2</v>
      </c>
      <c r="I114" s="207"/>
      <c r="J114" s="208">
        <f>ROUND(I114*H114,2)</f>
        <v>0</v>
      </c>
      <c r="K114" s="204" t="s">
        <v>2693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780</v>
      </c>
      <c r="AT114" s="25" t="s">
        <v>204</v>
      </c>
      <c r="AU114" s="25" t="s">
        <v>86</v>
      </c>
      <c r="AY114" s="25" t="s">
        <v>201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780</v>
      </c>
      <c r="BM114" s="25" t="s">
        <v>3001</v>
      </c>
    </row>
    <row r="115" spans="2:65" s="1" customFormat="1" ht="13.5">
      <c r="B115" s="42"/>
      <c r="C115" s="64"/>
      <c r="D115" s="214" t="s">
        <v>210</v>
      </c>
      <c r="E115" s="64"/>
      <c r="F115" s="215" t="s">
        <v>3002</v>
      </c>
      <c r="G115" s="64"/>
      <c r="H115" s="64"/>
      <c r="I115" s="173"/>
      <c r="J115" s="64"/>
      <c r="K115" s="64"/>
      <c r="L115" s="62"/>
      <c r="M115" s="216"/>
      <c r="N115" s="43"/>
      <c r="O115" s="43"/>
      <c r="P115" s="43"/>
      <c r="Q115" s="43"/>
      <c r="R115" s="43"/>
      <c r="S115" s="43"/>
      <c r="T115" s="79"/>
      <c r="AT115" s="25" t="s">
        <v>210</v>
      </c>
      <c r="AU115" s="25" t="s">
        <v>86</v>
      </c>
    </row>
    <row r="116" spans="2:65" s="1" customFormat="1" ht="16.5" customHeight="1">
      <c r="B116" s="42"/>
      <c r="C116" s="202" t="s">
        <v>249</v>
      </c>
      <c r="D116" s="202" t="s">
        <v>204</v>
      </c>
      <c r="E116" s="203" t="s">
        <v>3003</v>
      </c>
      <c r="F116" s="204" t="s">
        <v>3004</v>
      </c>
      <c r="G116" s="205" t="s">
        <v>311</v>
      </c>
      <c r="H116" s="206">
        <v>4</v>
      </c>
      <c r="I116" s="207"/>
      <c r="J116" s="208">
        <f>ROUND(I116*H116,2)</f>
        <v>0</v>
      </c>
      <c r="K116" s="204" t="s">
        <v>2693</v>
      </c>
      <c r="L116" s="62"/>
      <c r="M116" s="209" t="s">
        <v>21</v>
      </c>
      <c r="N116" s="210" t="s">
        <v>47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780</v>
      </c>
      <c r="AT116" s="25" t="s">
        <v>204</v>
      </c>
      <c r="AU116" s="25" t="s">
        <v>86</v>
      </c>
      <c r="AY116" s="25" t="s">
        <v>201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780</v>
      </c>
      <c r="BM116" s="25" t="s">
        <v>3005</v>
      </c>
    </row>
    <row r="117" spans="2:65" s="1" customFormat="1" ht="13.5">
      <c r="B117" s="42"/>
      <c r="C117" s="64"/>
      <c r="D117" s="214" t="s">
        <v>210</v>
      </c>
      <c r="E117" s="64"/>
      <c r="F117" s="215" t="s">
        <v>3006</v>
      </c>
      <c r="G117" s="64"/>
      <c r="H117" s="64"/>
      <c r="I117" s="173"/>
      <c r="J117" s="64"/>
      <c r="K117" s="64"/>
      <c r="L117" s="62"/>
      <c r="M117" s="216"/>
      <c r="N117" s="43"/>
      <c r="O117" s="43"/>
      <c r="P117" s="43"/>
      <c r="Q117" s="43"/>
      <c r="R117" s="43"/>
      <c r="S117" s="43"/>
      <c r="T117" s="79"/>
      <c r="AT117" s="25" t="s">
        <v>210</v>
      </c>
      <c r="AU117" s="25" t="s">
        <v>86</v>
      </c>
    </row>
    <row r="118" spans="2:65" s="1" customFormat="1" ht="16.5" customHeight="1">
      <c r="B118" s="42"/>
      <c r="C118" s="202" t="s">
        <v>255</v>
      </c>
      <c r="D118" s="202" t="s">
        <v>204</v>
      </c>
      <c r="E118" s="203" t="s">
        <v>3007</v>
      </c>
      <c r="F118" s="204" t="s">
        <v>3008</v>
      </c>
      <c r="G118" s="205" t="s">
        <v>311</v>
      </c>
      <c r="H118" s="206">
        <v>73</v>
      </c>
      <c r="I118" s="207"/>
      <c r="J118" s="208">
        <f>ROUND(I118*H118,2)</f>
        <v>0</v>
      </c>
      <c r="K118" s="204" t="s">
        <v>2693</v>
      </c>
      <c r="L118" s="62"/>
      <c r="M118" s="209" t="s">
        <v>21</v>
      </c>
      <c r="N118" s="210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780</v>
      </c>
      <c r="AT118" s="25" t="s">
        <v>204</v>
      </c>
      <c r="AU118" s="25" t="s">
        <v>86</v>
      </c>
      <c r="AY118" s="25" t="s">
        <v>201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780</v>
      </c>
      <c r="BM118" s="25" t="s">
        <v>3009</v>
      </c>
    </row>
    <row r="119" spans="2:65" s="1" customFormat="1" ht="13.5">
      <c r="B119" s="42"/>
      <c r="C119" s="64"/>
      <c r="D119" s="214" t="s">
        <v>210</v>
      </c>
      <c r="E119" s="64"/>
      <c r="F119" s="215" t="s">
        <v>3010</v>
      </c>
      <c r="G119" s="64"/>
      <c r="H119" s="64"/>
      <c r="I119" s="173"/>
      <c r="J119" s="64"/>
      <c r="K119" s="64"/>
      <c r="L119" s="62"/>
      <c r="M119" s="216"/>
      <c r="N119" s="43"/>
      <c r="O119" s="43"/>
      <c r="P119" s="43"/>
      <c r="Q119" s="43"/>
      <c r="R119" s="43"/>
      <c r="S119" s="43"/>
      <c r="T119" s="79"/>
      <c r="AT119" s="25" t="s">
        <v>210</v>
      </c>
      <c r="AU119" s="25" t="s">
        <v>86</v>
      </c>
    </row>
    <row r="120" spans="2:65" s="1" customFormat="1" ht="16.5" customHeight="1">
      <c r="B120" s="42"/>
      <c r="C120" s="202" t="s">
        <v>259</v>
      </c>
      <c r="D120" s="202" t="s">
        <v>204</v>
      </c>
      <c r="E120" s="203" t="s">
        <v>3011</v>
      </c>
      <c r="F120" s="204" t="s">
        <v>3012</v>
      </c>
      <c r="G120" s="205" t="s">
        <v>229</v>
      </c>
      <c r="H120" s="206">
        <v>2</v>
      </c>
      <c r="I120" s="207"/>
      <c r="J120" s="208">
        <f>ROUND(I120*H120,2)</f>
        <v>0</v>
      </c>
      <c r="K120" s="204" t="s">
        <v>2693</v>
      </c>
      <c r="L120" s="62"/>
      <c r="M120" s="209" t="s">
        <v>21</v>
      </c>
      <c r="N120" s="210" t="s">
        <v>47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780</v>
      </c>
      <c r="AT120" s="25" t="s">
        <v>204</v>
      </c>
      <c r="AU120" s="25" t="s">
        <v>86</v>
      </c>
      <c r="AY120" s="25" t="s">
        <v>201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84</v>
      </c>
      <c r="BK120" s="213">
        <f>ROUND(I120*H120,2)</f>
        <v>0</v>
      </c>
      <c r="BL120" s="25" t="s">
        <v>780</v>
      </c>
      <c r="BM120" s="25" t="s">
        <v>3013</v>
      </c>
    </row>
    <row r="121" spans="2:65" s="1" customFormat="1" ht="13.5">
      <c r="B121" s="42"/>
      <c r="C121" s="64"/>
      <c r="D121" s="214" t="s">
        <v>210</v>
      </c>
      <c r="E121" s="64"/>
      <c r="F121" s="215" t="s">
        <v>3014</v>
      </c>
      <c r="G121" s="64"/>
      <c r="H121" s="64"/>
      <c r="I121" s="173"/>
      <c r="J121" s="64"/>
      <c r="K121" s="64"/>
      <c r="L121" s="62"/>
      <c r="M121" s="216"/>
      <c r="N121" s="43"/>
      <c r="O121" s="43"/>
      <c r="P121" s="43"/>
      <c r="Q121" s="43"/>
      <c r="R121" s="43"/>
      <c r="S121" s="43"/>
      <c r="T121" s="79"/>
      <c r="AT121" s="25" t="s">
        <v>210</v>
      </c>
      <c r="AU121" s="25" t="s">
        <v>86</v>
      </c>
    </row>
    <row r="122" spans="2:65" s="1" customFormat="1" ht="16.5" customHeight="1">
      <c r="B122" s="42"/>
      <c r="C122" s="202" t="s">
        <v>263</v>
      </c>
      <c r="D122" s="202" t="s">
        <v>204</v>
      </c>
      <c r="E122" s="203" t="s">
        <v>3015</v>
      </c>
      <c r="F122" s="204" t="s">
        <v>3016</v>
      </c>
      <c r="G122" s="205" t="s">
        <v>229</v>
      </c>
      <c r="H122" s="206">
        <v>2</v>
      </c>
      <c r="I122" s="207"/>
      <c r="J122" s="208">
        <f>ROUND(I122*H122,2)</f>
        <v>0</v>
      </c>
      <c r="K122" s="204" t="s">
        <v>2693</v>
      </c>
      <c r="L122" s="62"/>
      <c r="M122" s="209" t="s">
        <v>21</v>
      </c>
      <c r="N122" s="210" t="s">
        <v>47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780</v>
      </c>
      <c r="AT122" s="25" t="s">
        <v>204</v>
      </c>
      <c r="AU122" s="25" t="s">
        <v>86</v>
      </c>
      <c r="AY122" s="25" t="s">
        <v>201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84</v>
      </c>
      <c r="BK122" s="213">
        <f>ROUND(I122*H122,2)</f>
        <v>0</v>
      </c>
      <c r="BL122" s="25" t="s">
        <v>780</v>
      </c>
      <c r="BM122" s="25" t="s">
        <v>3017</v>
      </c>
    </row>
    <row r="123" spans="2:65" s="1" customFormat="1" ht="13.5">
      <c r="B123" s="42"/>
      <c r="C123" s="64"/>
      <c r="D123" s="214" t="s">
        <v>210</v>
      </c>
      <c r="E123" s="64"/>
      <c r="F123" s="215" t="s">
        <v>3018</v>
      </c>
      <c r="G123" s="64"/>
      <c r="H123" s="64"/>
      <c r="I123" s="173"/>
      <c r="J123" s="64"/>
      <c r="K123" s="64"/>
      <c r="L123" s="62"/>
      <c r="M123" s="216"/>
      <c r="N123" s="43"/>
      <c r="O123" s="43"/>
      <c r="P123" s="43"/>
      <c r="Q123" s="43"/>
      <c r="R123" s="43"/>
      <c r="S123" s="43"/>
      <c r="T123" s="79"/>
      <c r="AT123" s="25" t="s">
        <v>210</v>
      </c>
      <c r="AU123" s="25" t="s">
        <v>86</v>
      </c>
    </row>
    <row r="124" spans="2:65" s="1" customFormat="1" ht="25.5" customHeight="1">
      <c r="B124" s="42"/>
      <c r="C124" s="202" t="s">
        <v>10</v>
      </c>
      <c r="D124" s="202" t="s">
        <v>204</v>
      </c>
      <c r="E124" s="203" t="s">
        <v>3019</v>
      </c>
      <c r="F124" s="204" t="s">
        <v>3020</v>
      </c>
      <c r="G124" s="205" t="s">
        <v>3021</v>
      </c>
      <c r="H124" s="206">
        <v>1</v>
      </c>
      <c r="I124" s="207"/>
      <c r="J124" s="208">
        <f>ROUND(I124*H124,2)</f>
        <v>0</v>
      </c>
      <c r="K124" s="204" t="s">
        <v>2693</v>
      </c>
      <c r="L124" s="62"/>
      <c r="M124" s="209" t="s">
        <v>21</v>
      </c>
      <c r="N124" s="210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780</v>
      </c>
      <c r="AT124" s="25" t="s">
        <v>204</v>
      </c>
      <c r="AU124" s="25" t="s">
        <v>86</v>
      </c>
      <c r="AY124" s="25" t="s">
        <v>201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780</v>
      </c>
      <c r="BM124" s="25" t="s">
        <v>3022</v>
      </c>
    </row>
    <row r="125" spans="2:65" s="1" customFormat="1" ht="13.5">
      <c r="B125" s="42"/>
      <c r="C125" s="64"/>
      <c r="D125" s="214" t="s">
        <v>210</v>
      </c>
      <c r="E125" s="64"/>
      <c r="F125" s="215" t="s">
        <v>3023</v>
      </c>
      <c r="G125" s="64"/>
      <c r="H125" s="64"/>
      <c r="I125" s="173"/>
      <c r="J125" s="64"/>
      <c r="K125" s="64"/>
      <c r="L125" s="62"/>
      <c r="M125" s="216"/>
      <c r="N125" s="43"/>
      <c r="O125" s="43"/>
      <c r="P125" s="43"/>
      <c r="Q125" s="43"/>
      <c r="R125" s="43"/>
      <c r="S125" s="43"/>
      <c r="T125" s="79"/>
      <c r="AT125" s="25" t="s">
        <v>210</v>
      </c>
      <c r="AU125" s="25" t="s">
        <v>86</v>
      </c>
    </row>
    <row r="126" spans="2:65" s="1" customFormat="1" ht="16.5" customHeight="1">
      <c r="B126" s="42"/>
      <c r="C126" s="202" t="s">
        <v>360</v>
      </c>
      <c r="D126" s="202" t="s">
        <v>204</v>
      </c>
      <c r="E126" s="203" t="s">
        <v>3024</v>
      </c>
      <c r="F126" s="204" t="s">
        <v>3025</v>
      </c>
      <c r="G126" s="205" t="s">
        <v>3021</v>
      </c>
      <c r="H126" s="206">
        <v>1</v>
      </c>
      <c r="I126" s="207"/>
      <c r="J126" s="208">
        <f>ROUND(I126*H126,2)</f>
        <v>0</v>
      </c>
      <c r="K126" s="204" t="s">
        <v>2693</v>
      </c>
      <c r="L126" s="62"/>
      <c r="M126" s="209" t="s">
        <v>21</v>
      </c>
      <c r="N126" s="210" t="s">
        <v>47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780</v>
      </c>
      <c r="AT126" s="25" t="s">
        <v>204</v>
      </c>
      <c r="AU126" s="25" t="s">
        <v>86</v>
      </c>
      <c r="AY126" s="25" t="s">
        <v>201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780</v>
      </c>
      <c r="BM126" s="25" t="s">
        <v>3026</v>
      </c>
    </row>
    <row r="127" spans="2:65" s="1" customFormat="1" ht="13.5">
      <c r="B127" s="42"/>
      <c r="C127" s="64"/>
      <c r="D127" s="214" t="s">
        <v>210</v>
      </c>
      <c r="E127" s="64"/>
      <c r="F127" s="215" t="s">
        <v>3027</v>
      </c>
      <c r="G127" s="64"/>
      <c r="H127" s="64"/>
      <c r="I127" s="173"/>
      <c r="J127" s="64"/>
      <c r="K127" s="64"/>
      <c r="L127" s="62"/>
      <c r="M127" s="216"/>
      <c r="N127" s="43"/>
      <c r="O127" s="43"/>
      <c r="P127" s="43"/>
      <c r="Q127" s="43"/>
      <c r="R127" s="43"/>
      <c r="S127" s="43"/>
      <c r="T127" s="79"/>
      <c r="AT127" s="25" t="s">
        <v>210</v>
      </c>
      <c r="AU127" s="25" t="s">
        <v>86</v>
      </c>
    </row>
    <row r="128" spans="2:65" s="11" customFormat="1" ht="29.85" customHeight="1">
      <c r="B128" s="186"/>
      <c r="C128" s="187"/>
      <c r="D128" s="188" t="s">
        <v>75</v>
      </c>
      <c r="E128" s="200" t="s">
        <v>2749</v>
      </c>
      <c r="F128" s="200" t="s">
        <v>2750</v>
      </c>
      <c r="G128" s="187"/>
      <c r="H128" s="187"/>
      <c r="I128" s="190"/>
      <c r="J128" s="201">
        <f>BK128</f>
        <v>0</v>
      </c>
      <c r="K128" s="187"/>
      <c r="L128" s="192"/>
      <c r="M128" s="193"/>
      <c r="N128" s="194"/>
      <c r="O128" s="194"/>
      <c r="P128" s="195">
        <f>P129+P132</f>
        <v>0</v>
      </c>
      <c r="Q128" s="194"/>
      <c r="R128" s="195">
        <f>R129+R132</f>
        <v>0.154</v>
      </c>
      <c r="S128" s="194"/>
      <c r="T128" s="196">
        <f>T129+T132</f>
        <v>0.186</v>
      </c>
      <c r="AR128" s="197" t="s">
        <v>121</v>
      </c>
      <c r="AT128" s="198" t="s">
        <v>75</v>
      </c>
      <c r="AU128" s="198" t="s">
        <v>84</v>
      </c>
      <c r="AY128" s="197" t="s">
        <v>201</v>
      </c>
      <c r="BK128" s="199">
        <f>BK129+BK132</f>
        <v>0</v>
      </c>
    </row>
    <row r="129" spans="2:65" s="11" customFormat="1" ht="14.85" customHeight="1">
      <c r="B129" s="186"/>
      <c r="C129" s="187"/>
      <c r="D129" s="188" t="s">
        <v>75</v>
      </c>
      <c r="E129" s="200" t="s">
        <v>2788</v>
      </c>
      <c r="F129" s="200" t="s">
        <v>2789</v>
      </c>
      <c r="G129" s="187"/>
      <c r="H129" s="187"/>
      <c r="I129" s="190"/>
      <c r="J129" s="201">
        <f>BK129</f>
        <v>0</v>
      </c>
      <c r="K129" s="187"/>
      <c r="L129" s="192"/>
      <c r="M129" s="193"/>
      <c r="N129" s="194"/>
      <c r="O129" s="194"/>
      <c r="P129" s="195">
        <f>SUM(P130:P131)</f>
        <v>0</v>
      </c>
      <c r="Q129" s="194"/>
      <c r="R129" s="195">
        <f>SUM(R130:R131)</f>
        <v>0.154</v>
      </c>
      <c r="S129" s="194"/>
      <c r="T129" s="196">
        <f>SUM(T130:T131)</f>
        <v>0.186</v>
      </c>
      <c r="AR129" s="197" t="s">
        <v>121</v>
      </c>
      <c r="AT129" s="198" t="s">
        <v>75</v>
      </c>
      <c r="AU129" s="198" t="s">
        <v>86</v>
      </c>
      <c r="AY129" s="197" t="s">
        <v>201</v>
      </c>
      <c r="BK129" s="199">
        <f>SUM(BK130:BK131)</f>
        <v>0</v>
      </c>
    </row>
    <row r="130" spans="2:65" s="1" customFormat="1" ht="16.5" customHeight="1">
      <c r="B130" s="42"/>
      <c r="C130" s="202" t="s">
        <v>366</v>
      </c>
      <c r="D130" s="202" t="s">
        <v>204</v>
      </c>
      <c r="E130" s="203" t="s">
        <v>2806</v>
      </c>
      <c r="F130" s="204" t="s">
        <v>2807</v>
      </c>
      <c r="G130" s="205" t="s">
        <v>229</v>
      </c>
      <c r="H130" s="206">
        <v>1</v>
      </c>
      <c r="I130" s="207"/>
      <c r="J130" s="208">
        <f>ROUND(I130*H130,2)</f>
        <v>0</v>
      </c>
      <c r="K130" s="204" t="s">
        <v>2693</v>
      </c>
      <c r="L130" s="62"/>
      <c r="M130" s="209" t="s">
        <v>21</v>
      </c>
      <c r="N130" s="210" t="s">
        <v>47</v>
      </c>
      <c r="O130" s="43"/>
      <c r="P130" s="211">
        <f>O130*H130</f>
        <v>0</v>
      </c>
      <c r="Q130" s="211">
        <v>0.154</v>
      </c>
      <c r="R130" s="211">
        <f>Q130*H130</f>
        <v>0.154</v>
      </c>
      <c r="S130" s="211">
        <v>0.186</v>
      </c>
      <c r="T130" s="212">
        <f>S130*H130</f>
        <v>0.186</v>
      </c>
      <c r="AR130" s="25" t="s">
        <v>780</v>
      </c>
      <c r="AT130" s="25" t="s">
        <v>204</v>
      </c>
      <c r="AU130" s="25" t="s">
        <v>121</v>
      </c>
      <c r="AY130" s="25" t="s">
        <v>201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84</v>
      </c>
      <c r="BK130" s="213">
        <f>ROUND(I130*H130,2)</f>
        <v>0</v>
      </c>
      <c r="BL130" s="25" t="s">
        <v>780</v>
      </c>
      <c r="BM130" s="25" t="s">
        <v>3028</v>
      </c>
    </row>
    <row r="131" spans="2:65" s="1" customFormat="1" ht="27">
      <c r="B131" s="42"/>
      <c r="C131" s="64"/>
      <c r="D131" s="214" t="s">
        <v>210</v>
      </c>
      <c r="E131" s="64"/>
      <c r="F131" s="215" t="s">
        <v>2809</v>
      </c>
      <c r="G131" s="64"/>
      <c r="H131" s="64"/>
      <c r="I131" s="173"/>
      <c r="J131" s="64"/>
      <c r="K131" s="64"/>
      <c r="L131" s="62"/>
      <c r="M131" s="216"/>
      <c r="N131" s="43"/>
      <c r="O131" s="43"/>
      <c r="P131" s="43"/>
      <c r="Q131" s="43"/>
      <c r="R131" s="43"/>
      <c r="S131" s="43"/>
      <c r="T131" s="79"/>
      <c r="AT131" s="25" t="s">
        <v>210</v>
      </c>
      <c r="AU131" s="25" t="s">
        <v>121</v>
      </c>
    </row>
    <row r="132" spans="2:65" s="11" customFormat="1" ht="22.35" customHeight="1">
      <c r="B132" s="186"/>
      <c r="C132" s="187"/>
      <c r="D132" s="188" t="s">
        <v>75</v>
      </c>
      <c r="E132" s="200" t="s">
        <v>2810</v>
      </c>
      <c r="F132" s="200" t="s">
        <v>2811</v>
      </c>
      <c r="G132" s="187"/>
      <c r="H132" s="187"/>
      <c r="I132" s="190"/>
      <c r="J132" s="201">
        <f>BK132</f>
        <v>0</v>
      </c>
      <c r="K132" s="187"/>
      <c r="L132" s="192"/>
      <c r="M132" s="193"/>
      <c r="N132" s="194"/>
      <c r="O132" s="194"/>
      <c r="P132" s="195">
        <f>SUM(P133:P134)</f>
        <v>0</v>
      </c>
      <c r="Q132" s="194"/>
      <c r="R132" s="195">
        <f>SUM(R133:R134)</f>
        <v>0</v>
      </c>
      <c r="S132" s="194"/>
      <c r="T132" s="196">
        <f>SUM(T133:T134)</f>
        <v>0</v>
      </c>
      <c r="AR132" s="197" t="s">
        <v>121</v>
      </c>
      <c r="AT132" s="198" t="s">
        <v>75</v>
      </c>
      <c r="AU132" s="198" t="s">
        <v>86</v>
      </c>
      <c r="AY132" s="197" t="s">
        <v>201</v>
      </c>
      <c r="BK132" s="199">
        <f>SUM(BK133:BK134)</f>
        <v>0</v>
      </c>
    </row>
    <row r="133" spans="2:65" s="1" customFormat="1" ht="16.5" customHeight="1">
      <c r="B133" s="42"/>
      <c r="C133" s="202" t="s">
        <v>373</v>
      </c>
      <c r="D133" s="202" t="s">
        <v>204</v>
      </c>
      <c r="E133" s="203" t="s">
        <v>2817</v>
      </c>
      <c r="F133" s="204" t="s">
        <v>2818</v>
      </c>
      <c r="G133" s="205" t="s">
        <v>229</v>
      </c>
      <c r="H133" s="206">
        <v>1</v>
      </c>
      <c r="I133" s="207"/>
      <c r="J133" s="208">
        <f>ROUND(I133*H133,2)</f>
        <v>0</v>
      </c>
      <c r="K133" s="204" t="s">
        <v>2693</v>
      </c>
      <c r="L133" s="62"/>
      <c r="M133" s="209" t="s">
        <v>21</v>
      </c>
      <c r="N133" s="210" t="s">
        <v>47</v>
      </c>
      <c r="O133" s="43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780</v>
      </c>
      <c r="AT133" s="25" t="s">
        <v>204</v>
      </c>
      <c r="AU133" s="25" t="s">
        <v>121</v>
      </c>
      <c r="AY133" s="25" t="s">
        <v>201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84</v>
      </c>
      <c r="BK133" s="213">
        <f>ROUND(I133*H133,2)</f>
        <v>0</v>
      </c>
      <c r="BL133" s="25" t="s">
        <v>780</v>
      </c>
      <c r="BM133" s="25" t="s">
        <v>3029</v>
      </c>
    </row>
    <row r="134" spans="2:65" s="1" customFormat="1" ht="13.5">
      <c r="B134" s="42"/>
      <c r="C134" s="64"/>
      <c r="D134" s="214" t="s">
        <v>210</v>
      </c>
      <c r="E134" s="64"/>
      <c r="F134" s="215" t="s">
        <v>2818</v>
      </c>
      <c r="G134" s="64"/>
      <c r="H134" s="64"/>
      <c r="I134" s="173"/>
      <c r="J134" s="64"/>
      <c r="K134" s="64"/>
      <c r="L134" s="62"/>
      <c r="M134" s="217"/>
      <c r="N134" s="218"/>
      <c r="O134" s="218"/>
      <c r="P134" s="218"/>
      <c r="Q134" s="218"/>
      <c r="R134" s="218"/>
      <c r="S134" s="218"/>
      <c r="T134" s="219"/>
      <c r="AT134" s="25" t="s">
        <v>210</v>
      </c>
      <c r="AU134" s="25" t="s">
        <v>121</v>
      </c>
    </row>
    <row r="135" spans="2:65" s="1" customFormat="1" ht="6.95" customHeight="1">
      <c r="B135" s="57"/>
      <c r="C135" s="58"/>
      <c r="D135" s="58"/>
      <c r="E135" s="58"/>
      <c r="F135" s="58"/>
      <c r="G135" s="58"/>
      <c r="H135" s="58"/>
      <c r="I135" s="149"/>
      <c r="J135" s="58"/>
      <c r="K135" s="58"/>
      <c r="L135" s="62"/>
    </row>
  </sheetData>
  <sheetProtection algorithmName="SHA-512" hashValue="BkfOls5aLJ19CkA1HBCDLjPyOet/MfR1WvgrKkbG8K04Y8lc/DRrj6WQCw1y97pam14TPXyisR92E/X9bwrFTQ==" saltValue="QfB7OsQGUIEyb1jVFVNViqQGhU18TAl6y68yI4NBSvUm00S02ddydaooCijM6VC7miNw804mJhwhhGrshnJEUw==" spinCount="100000" sheet="1" objects="1" scenarios="1" formatColumns="0" formatRows="0" autoFilter="0"/>
  <autoFilter ref="C92:K134"/>
  <mergeCells count="16">
    <mergeCell ref="L2:V2"/>
    <mergeCell ref="E79:H79"/>
    <mergeCell ref="E83:H83"/>
    <mergeCell ref="E81:H81"/>
    <mergeCell ref="E85:H85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147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2961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3030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ROUND(J93,2)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ROUND(SUM(BE93:BE138), 2)</f>
        <v>0</v>
      </c>
      <c r="G34" s="43"/>
      <c r="H34" s="43"/>
      <c r="I34" s="141">
        <v>0.21</v>
      </c>
      <c r="J34" s="140">
        <f>ROUND(ROUND((SUM(BE93:BE138)),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ROUND(SUM(BF93:BF138), 2)</f>
        <v>0</v>
      </c>
      <c r="G35" s="43"/>
      <c r="H35" s="43"/>
      <c r="I35" s="141">
        <v>0.15</v>
      </c>
      <c r="J35" s="140">
        <f>ROUND(ROUND((SUM(BF93:BF138)),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ROUND(SUM(BG93:BG138),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ROUND(SUM(BH93:BH138),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ROUND(SUM(BI93:BI138),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2961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961/M- P - Zemní a montážní práce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J93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J94</f>
        <v>0</v>
      </c>
      <c r="K65" s="165"/>
    </row>
    <row r="66" spans="2:12" s="9" customFormat="1" ht="19.899999999999999" customHeight="1">
      <c r="B66" s="166"/>
      <c r="C66" s="167"/>
      <c r="D66" s="168" t="s">
        <v>2680</v>
      </c>
      <c r="E66" s="169"/>
      <c r="F66" s="169"/>
      <c r="G66" s="169"/>
      <c r="H66" s="169"/>
      <c r="I66" s="170"/>
      <c r="J66" s="171">
        <f>J95</f>
        <v>0</v>
      </c>
      <c r="K66" s="172"/>
    </row>
    <row r="67" spans="2:12" s="9" customFormat="1" ht="19.899999999999999" customHeight="1">
      <c r="B67" s="166"/>
      <c r="C67" s="167"/>
      <c r="D67" s="168" t="s">
        <v>2681</v>
      </c>
      <c r="E67" s="169"/>
      <c r="F67" s="169"/>
      <c r="G67" s="169"/>
      <c r="H67" s="169"/>
      <c r="I67" s="170"/>
      <c r="J67" s="171">
        <f>J128</f>
        <v>0</v>
      </c>
      <c r="K67" s="172"/>
    </row>
    <row r="68" spans="2:12" s="9" customFormat="1" ht="14.85" customHeight="1">
      <c r="B68" s="166"/>
      <c r="C68" s="167"/>
      <c r="D68" s="168" t="s">
        <v>2684</v>
      </c>
      <c r="E68" s="169"/>
      <c r="F68" s="169"/>
      <c r="G68" s="169"/>
      <c r="H68" s="169"/>
      <c r="I68" s="170"/>
      <c r="J68" s="171">
        <f>J129</f>
        <v>0</v>
      </c>
      <c r="K68" s="172"/>
    </row>
    <row r="69" spans="2:12" s="9" customFormat="1" ht="14.85" customHeight="1">
      <c r="B69" s="166"/>
      <c r="C69" s="167"/>
      <c r="D69" s="168" t="s">
        <v>2685</v>
      </c>
      <c r="E69" s="169"/>
      <c r="F69" s="169"/>
      <c r="G69" s="169"/>
      <c r="H69" s="169"/>
      <c r="I69" s="170"/>
      <c r="J69" s="171">
        <f>J136</f>
        <v>0</v>
      </c>
      <c r="K69" s="172"/>
    </row>
    <row r="70" spans="2:12" s="1" customFormat="1" ht="21.75" customHeight="1">
      <c r="B70" s="42"/>
      <c r="C70" s="43"/>
      <c r="D70" s="43"/>
      <c r="E70" s="43"/>
      <c r="F70" s="43"/>
      <c r="G70" s="43"/>
      <c r="H70" s="43"/>
      <c r="I70" s="128"/>
      <c r="J70" s="43"/>
      <c r="K70" s="4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49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52"/>
      <c r="J75" s="61"/>
      <c r="K75" s="61"/>
      <c r="L75" s="62"/>
    </row>
    <row r="76" spans="2:12" s="1" customFormat="1" ht="36.950000000000003" customHeight="1">
      <c r="B76" s="42"/>
      <c r="C76" s="63" t="s">
        <v>184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4.45" customHeight="1">
      <c r="B78" s="42"/>
      <c r="C78" s="66" t="s">
        <v>18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6.5" customHeight="1">
      <c r="B79" s="42"/>
      <c r="C79" s="64"/>
      <c r="D79" s="64"/>
      <c r="E79" s="405" t="str">
        <f>E7</f>
        <v>Malešická, 1. a 2. etapa, 2. etapa Za Vackovem - Habrová</v>
      </c>
      <c r="F79" s="406"/>
      <c r="G79" s="406"/>
      <c r="H79" s="406"/>
      <c r="I79" s="173"/>
      <c r="J79" s="64"/>
      <c r="K79" s="64"/>
      <c r="L79" s="62"/>
    </row>
    <row r="80" spans="2:12">
      <c r="B80" s="29"/>
      <c r="C80" s="66" t="s">
        <v>173</v>
      </c>
      <c r="D80" s="277"/>
      <c r="E80" s="277"/>
      <c r="F80" s="277"/>
      <c r="G80" s="277"/>
      <c r="H80" s="277"/>
      <c r="J80" s="277"/>
      <c r="K80" s="277"/>
      <c r="L80" s="278"/>
    </row>
    <row r="81" spans="2:65" ht="16.5" customHeight="1">
      <c r="B81" s="29"/>
      <c r="C81" s="277"/>
      <c r="D81" s="277"/>
      <c r="E81" s="405" t="s">
        <v>2668</v>
      </c>
      <c r="F81" s="410"/>
      <c r="G81" s="410"/>
      <c r="H81" s="410"/>
      <c r="J81" s="277"/>
      <c r="K81" s="277"/>
      <c r="L81" s="278"/>
    </row>
    <row r="82" spans="2:65">
      <c r="B82" s="29"/>
      <c r="C82" s="66" t="s">
        <v>2669</v>
      </c>
      <c r="D82" s="277"/>
      <c r="E82" s="277"/>
      <c r="F82" s="277"/>
      <c r="G82" s="277"/>
      <c r="H82" s="277"/>
      <c r="J82" s="277"/>
      <c r="K82" s="277"/>
      <c r="L82" s="278"/>
    </row>
    <row r="83" spans="2:65" s="1" customFormat="1" ht="16.5" customHeight="1">
      <c r="B83" s="42"/>
      <c r="C83" s="64"/>
      <c r="D83" s="64"/>
      <c r="E83" s="409" t="s">
        <v>2961</v>
      </c>
      <c r="F83" s="407"/>
      <c r="G83" s="407"/>
      <c r="H83" s="407"/>
      <c r="I83" s="173"/>
      <c r="J83" s="64"/>
      <c r="K83" s="64"/>
      <c r="L83" s="62"/>
    </row>
    <row r="84" spans="2:65" s="1" customFormat="1" ht="14.45" customHeight="1">
      <c r="B84" s="42"/>
      <c r="C84" s="66" t="s">
        <v>2671</v>
      </c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" customFormat="1" ht="17.25" customHeight="1">
      <c r="B85" s="42"/>
      <c r="C85" s="64"/>
      <c r="D85" s="64"/>
      <c r="E85" s="393" t="str">
        <f>E13</f>
        <v>961/M- P - Zemní a montážní práce</v>
      </c>
      <c r="F85" s="407"/>
      <c r="G85" s="407"/>
      <c r="H85" s="407"/>
      <c r="I85" s="173"/>
      <c r="J85" s="64"/>
      <c r="K85" s="64"/>
      <c r="L85" s="62"/>
    </row>
    <row r="86" spans="2:65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" customFormat="1" ht="18" customHeight="1">
      <c r="B87" s="42"/>
      <c r="C87" s="66" t="s">
        <v>23</v>
      </c>
      <c r="D87" s="64"/>
      <c r="E87" s="64"/>
      <c r="F87" s="174" t="str">
        <f>F16</f>
        <v xml:space="preserve"> </v>
      </c>
      <c r="G87" s="64"/>
      <c r="H87" s="64"/>
      <c r="I87" s="175" t="s">
        <v>25</v>
      </c>
      <c r="J87" s="74" t="str">
        <f>IF(J16="","",J16)</f>
        <v>25. 10. 2018</v>
      </c>
      <c r="K87" s="64"/>
      <c r="L87" s="62"/>
    </row>
    <row r="88" spans="2:65" s="1" customFormat="1" ht="6.9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65" s="1" customFormat="1">
      <c r="B89" s="42"/>
      <c r="C89" s="66" t="s">
        <v>27</v>
      </c>
      <c r="D89" s="64"/>
      <c r="E89" s="64"/>
      <c r="F89" s="174" t="str">
        <f>E19</f>
        <v>PREdistribuce, a.s.</v>
      </c>
      <c r="G89" s="64"/>
      <c r="H89" s="64"/>
      <c r="I89" s="175" t="s">
        <v>35</v>
      </c>
      <c r="J89" s="174" t="str">
        <f>E25</f>
        <v>ELEKTROŠTIKA, s.r.o.</v>
      </c>
      <c r="K89" s="64"/>
      <c r="L89" s="62"/>
    </row>
    <row r="90" spans="2:65" s="1" customFormat="1" ht="14.45" customHeight="1">
      <c r="B90" s="42"/>
      <c r="C90" s="66" t="s">
        <v>33</v>
      </c>
      <c r="D90" s="64"/>
      <c r="E90" s="64"/>
      <c r="F90" s="174" t="str">
        <f>IF(E22="","",E22)</f>
        <v/>
      </c>
      <c r="G90" s="64"/>
      <c r="H90" s="64"/>
      <c r="I90" s="173"/>
      <c r="J90" s="64"/>
      <c r="K90" s="64"/>
      <c r="L90" s="62"/>
    </row>
    <row r="91" spans="2:65" s="1" customFormat="1" ht="10.35" customHeight="1">
      <c r="B91" s="42"/>
      <c r="C91" s="64"/>
      <c r="D91" s="64"/>
      <c r="E91" s="64"/>
      <c r="F91" s="64"/>
      <c r="G91" s="64"/>
      <c r="H91" s="64"/>
      <c r="I91" s="173"/>
      <c r="J91" s="64"/>
      <c r="K91" s="64"/>
      <c r="L91" s="62"/>
    </row>
    <row r="92" spans="2:65" s="10" customFormat="1" ht="29.25" customHeight="1">
      <c r="B92" s="176"/>
      <c r="C92" s="177" t="s">
        <v>185</v>
      </c>
      <c r="D92" s="178" t="s">
        <v>61</v>
      </c>
      <c r="E92" s="178" t="s">
        <v>57</v>
      </c>
      <c r="F92" s="178" t="s">
        <v>186</v>
      </c>
      <c r="G92" s="178" t="s">
        <v>187</v>
      </c>
      <c r="H92" s="178" t="s">
        <v>188</v>
      </c>
      <c r="I92" s="179" t="s">
        <v>189</v>
      </c>
      <c r="J92" s="178" t="s">
        <v>177</v>
      </c>
      <c r="K92" s="180" t="s">
        <v>190</v>
      </c>
      <c r="L92" s="181"/>
      <c r="M92" s="82" t="s">
        <v>191</v>
      </c>
      <c r="N92" s="83" t="s">
        <v>46</v>
      </c>
      <c r="O92" s="83" t="s">
        <v>192</v>
      </c>
      <c r="P92" s="83" t="s">
        <v>193</v>
      </c>
      <c r="Q92" s="83" t="s">
        <v>194</v>
      </c>
      <c r="R92" s="83" t="s">
        <v>195</v>
      </c>
      <c r="S92" s="83" t="s">
        <v>196</v>
      </c>
      <c r="T92" s="84" t="s">
        <v>197</v>
      </c>
    </row>
    <row r="93" spans="2:65" s="1" customFormat="1" ht="29.25" customHeight="1">
      <c r="B93" s="42"/>
      <c r="C93" s="88" t="s">
        <v>178</v>
      </c>
      <c r="D93" s="64"/>
      <c r="E93" s="64"/>
      <c r="F93" s="64"/>
      <c r="G93" s="64"/>
      <c r="H93" s="64"/>
      <c r="I93" s="173"/>
      <c r="J93" s="182">
        <f>BK93</f>
        <v>0</v>
      </c>
      <c r="K93" s="64"/>
      <c r="L93" s="62"/>
      <c r="M93" s="85"/>
      <c r="N93" s="86"/>
      <c r="O93" s="86"/>
      <c r="P93" s="183">
        <f>P94</f>
        <v>0</v>
      </c>
      <c r="Q93" s="86"/>
      <c r="R93" s="183">
        <f>R94</f>
        <v>0.154</v>
      </c>
      <c r="S93" s="86"/>
      <c r="T93" s="184">
        <f>T94</f>
        <v>1.266</v>
      </c>
      <c r="AT93" s="25" t="s">
        <v>75</v>
      </c>
      <c r="AU93" s="25" t="s">
        <v>179</v>
      </c>
      <c r="BK93" s="185">
        <f>BK94</f>
        <v>0</v>
      </c>
    </row>
    <row r="94" spans="2:65" s="11" customFormat="1" ht="37.35" customHeight="1">
      <c r="B94" s="186"/>
      <c r="C94" s="187"/>
      <c r="D94" s="188" t="s">
        <v>75</v>
      </c>
      <c r="E94" s="189" t="s">
        <v>497</v>
      </c>
      <c r="F94" s="189" t="s">
        <v>2687</v>
      </c>
      <c r="G94" s="187"/>
      <c r="H94" s="187"/>
      <c r="I94" s="190"/>
      <c r="J94" s="191">
        <f>BK94</f>
        <v>0</v>
      </c>
      <c r="K94" s="187"/>
      <c r="L94" s="192"/>
      <c r="M94" s="193"/>
      <c r="N94" s="194"/>
      <c r="O94" s="194"/>
      <c r="P94" s="195">
        <f>P95+P128</f>
        <v>0</v>
      </c>
      <c r="Q94" s="194"/>
      <c r="R94" s="195">
        <f>R95+R128</f>
        <v>0.154</v>
      </c>
      <c r="S94" s="194"/>
      <c r="T94" s="196">
        <f>T95+T128</f>
        <v>1.266</v>
      </c>
      <c r="AR94" s="197" t="s">
        <v>121</v>
      </c>
      <c r="AT94" s="198" t="s">
        <v>75</v>
      </c>
      <c r="AU94" s="198" t="s">
        <v>76</v>
      </c>
      <c r="AY94" s="197" t="s">
        <v>201</v>
      </c>
      <c r="BK94" s="199">
        <f>BK95+BK128</f>
        <v>0</v>
      </c>
    </row>
    <row r="95" spans="2:65" s="11" customFormat="1" ht="19.899999999999999" customHeight="1">
      <c r="B95" s="186"/>
      <c r="C95" s="187"/>
      <c r="D95" s="188" t="s">
        <v>75</v>
      </c>
      <c r="E95" s="200" t="s">
        <v>2740</v>
      </c>
      <c r="F95" s="200" t="s">
        <v>2741</v>
      </c>
      <c r="G95" s="187"/>
      <c r="H95" s="187"/>
      <c r="I95" s="190"/>
      <c r="J95" s="201">
        <f>BK95</f>
        <v>0</v>
      </c>
      <c r="K95" s="187"/>
      <c r="L95" s="192"/>
      <c r="M95" s="193"/>
      <c r="N95" s="194"/>
      <c r="O95" s="194"/>
      <c r="P95" s="195">
        <f>SUM(P96:P127)</f>
        <v>0</v>
      </c>
      <c r="Q95" s="194"/>
      <c r="R95" s="195">
        <f>SUM(R96:R127)</f>
        <v>0</v>
      </c>
      <c r="S95" s="194"/>
      <c r="T95" s="196">
        <f>SUM(T96:T127)</f>
        <v>0</v>
      </c>
      <c r="AR95" s="197" t="s">
        <v>121</v>
      </c>
      <c r="AT95" s="198" t="s">
        <v>75</v>
      </c>
      <c r="AU95" s="198" t="s">
        <v>84</v>
      </c>
      <c r="AY95" s="197" t="s">
        <v>201</v>
      </c>
      <c r="BK95" s="199">
        <f>SUM(BK96:BK127)</f>
        <v>0</v>
      </c>
    </row>
    <row r="96" spans="2:65" s="1" customFormat="1" ht="16.5" customHeight="1">
      <c r="B96" s="42"/>
      <c r="C96" s="202" t="s">
        <v>84</v>
      </c>
      <c r="D96" s="202" t="s">
        <v>204</v>
      </c>
      <c r="E96" s="203" t="s">
        <v>2963</v>
      </c>
      <c r="F96" s="204" t="s">
        <v>2964</v>
      </c>
      <c r="G96" s="205" t="s">
        <v>311</v>
      </c>
      <c r="H96" s="206">
        <v>73</v>
      </c>
      <c r="I96" s="207"/>
      <c r="J96" s="208">
        <f>ROUND(I96*H96,2)</f>
        <v>0</v>
      </c>
      <c r="K96" s="204" t="s">
        <v>2693</v>
      </c>
      <c r="L96" s="62"/>
      <c r="M96" s="209" t="s">
        <v>21</v>
      </c>
      <c r="N96" s="210" t="s">
        <v>47</v>
      </c>
      <c r="O96" s="43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780</v>
      </c>
      <c r="AT96" s="25" t="s">
        <v>204</v>
      </c>
      <c r="AU96" s="25" t="s">
        <v>86</v>
      </c>
      <c r="AY96" s="25" t="s">
        <v>201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84</v>
      </c>
      <c r="BK96" s="213">
        <f>ROUND(I96*H96,2)</f>
        <v>0</v>
      </c>
      <c r="BL96" s="25" t="s">
        <v>780</v>
      </c>
      <c r="BM96" s="25" t="s">
        <v>3031</v>
      </c>
    </row>
    <row r="97" spans="2:65" s="1" customFormat="1" ht="27">
      <c r="B97" s="42"/>
      <c r="C97" s="64"/>
      <c r="D97" s="214" t="s">
        <v>210</v>
      </c>
      <c r="E97" s="64"/>
      <c r="F97" s="215" t="s">
        <v>2966</v>
      </c>
      <c r="G97" s="64"/>
      <c r="H97" s="64"/>
      <c r="I97" s="173"/>
      <c r="J97" s="64"/>
      <c r="K97" s="64"/>
      <c r="L97" s="62"/>
      <c r="M97" s="216"/>
      <c r="N97" s="43"/>
      <c r="O97" s="43"/>
      <c r="P97" s="43"/>
      <c r="Q97" s="43"/>
      <c r="R97" s="43"/>
      <c r="S97" s="43"/>
      <c r="T97" s="79"/>
      <c r="AT97" s="25" t="s">
        <v>210</v>
      </c>
      <c r="AU97" s="25" t="s">
        <v>86</v>
      </c>
    </row>
    <row r="98" spans="2:65" s="1" customFormat="1" ht="16.5" customHeight="1">
      <c r="B98" s="42"/>
      <c r="C98" s="255" t="s">
        <v>86</v>
      </c>
      <c r="D98" s="255" t="s">
        <v>497</v>
      </c>
      <c r="E98" s="256" t="s">
        <v>2967</v>
      </c>
      <c r="F98" s="257" t="s">
        <v>2968</v>
      </c>
      <c r="G98" s="258" t="s">
        <v>311</v>
      </c>
      <c r="H98" s="259">
        <v>73</v>
      </c>
      <c r="I98" s="260"/>
      <c r="J98" s="261">
        <f>ROUND(I98*H98,2)</f>
        <v>0</v>
      </c>
      <c r="K98" s="257" t="s">
        <v>2693</v>
      </c>
      <c r="L98" s="262"/>
      <c r="M98" s="263" t="s">
        <v>21</v>
      </c>
      <c r="N98" s="264" t="s">
        <v>47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2694</v>
      </c>
      <c r="AT98" s="25" t="s">
        <v>497</v>
      </c>
      <c r="AU98" s="25" t="s">
        <v>86</v>
      </c>
      <c r="AY98" s="25" t="s">
        <v>201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84</v>
      </c>
      <c r="BK98" s="213">
        <f>ROUND(I98*H98,2)</f>
        <v>0</v>
      </c>
      <c r="BL98" s="25" t="s">
        <v>2694</v>
      </c>
      <c r="BM98" s="25" t="s">
        <v>3032</v>
      </c>
    </row>
    <row r="99" spans="2:65" s="1" customFormat="1" ht="13.5">
      <c r="B99" s="42"/>
      <c r="C99" s="64"/>
      <c r="D99" s="214" t="s">
        <v>210</v>
      </c>
      <c r="E99" s="64"/>
      <c r="F99" s="215" t="s">
        <v>2968</v>
      </c>
      <c r="G99" s="64"/>
      <c r="H99" s="64"/>
      <c r="I99" s="173"/>
      <c r="J99" s="64"/>
      <c r="K99" s="64"/>
      <c r="L99" s="62"/>
      <c r="M99" s="216"/>
      <c r="N99" s="43"/>
      <c r="O99" s="43"/>
      <c r="P99" s="43"/>
      <c r="Q99" s="43"/>
      <c r="R99" s="43"/>
      <c r="S99" s="43"/>
      <c r="T99" s="79"/>
      <c r="AT99" s="25" t="s">
        <v>210</v>
      </c>
      <c r="AU99" s="25" t="s">
        <v>86</v>
      </c>
    </row>
    <row r="100" spans="2:65" s="1" customFormat="1" ht="25.5" customHeight="1">
      <c r="B100" s="42"/>
      <c r="C100" s="202" t="s">
        <v>121</v>
      </c>
      <c r="D100" s="202" t="s">
        <v>204</v>
      </c>
      <c r="E100" s="203" t="s">
        <v>2970</v>
      </c>
      <c r="F100" s="204" t="s">
        <v>2971</v>
      </c>
      <c r="G100" s="205" t="s">
        <v>229</v>
      </c>
      <c r="H100" s="206">
        <v>2</v>
      </c>
      <c r="I100" s="207"/>
      <c r="J100" s="208">
        <f>ROUND(I100*H100,2)</f>
        <v>0</v>
      </c>
      <c r="K100" s="204" t="s">
        <v>2693</v>
      </c>
      <c r="L100" s="62"/>
      <c r="M100" s="209" t="s">
        <v>21</v>
      </c>
      <c r="N100" s="210" t="s">
        <v>47</v>
      </c>
      <c r="O100" s="43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780</v>
      </c>
      <c r="AT100" s="25" t="s">
        <v>204</v>
      </c>
      <c r="AU100" s="25" t="s">
        <v>86</v>
      </c>
      <c r="AY100" s="25" t="s">
        <v>201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780</v>
      </c>
      <c r="BM100" s="25" t="s">
        <v>3033</v>
      </c>
    </row>
    <row r="101" spans="2:65" s="1" customFormat="1" ht="27">
      <c r="B101" s="42"/>
      <c r="C101" s="64"/>
      <c r="D101" s="214" t="s">
        <v>210</v>
      </c>
      <c r="E101" s="64"/>
      <c r="F101" s="215" t="s">
        <v>2973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210</v>
      </c>
      <c r="AU101" s="25" t="s">
        <v>86</v>
      </c>
    </row>
    <row r="102" spans="2:65" s="1" customFormat="1" ht="16.5" customHeight="1">
      <c r="B102" s="42"/>
      <c r="C102" s="255" t="s">
        <v>219</v>
      </c>
      <c r="D102" s="255" t="s">
        <v>497</v>
      </c>
      <c r="E102" s="256" t="s">
        <v>2974</v>
      </c>
      <c r="F102" s="257" t="s">
        <v>2975</v>
      </c>
      <c r="G102" s="258" t="s">
        <v>2225</v>
      </c>
      <c r="H102" s="259">
        <v>2</v>
      </c>
      <c r="I102" s="260"/>
      <c r="J102" s="261">
        <f>ROUND(I102*H102,2)</f>
        <v>0</v>
      </c>
      <c r="K102" s="257" t="s">
        <v>21</v>
      </c>
      <c r="L102" s="262"/>
      <c r="M102" s="263" t="s">
        <v>21</v>
      </c>
      <c r="N102" s="264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2976</v>
      </c>
      <c r="AT102" s="25" t="s">
        <v>497</v>
      </c>
      <c r="AU102" s="25" t="s">
        <v>86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780</v>
      </c>
      <c r="BM102" s="25" t="s">
        <v>3034</v>
      </c>
    </row>
    <row r="103" spans="2:65" s="1" customFormat="1" ht="13.5">
      <c r="B103" s="42"/>
      <c r="C103" s="64"/>
      <c r="D103" s="214" t="s">
        <v>210</v>
      </c>
      <c r="E103" s="64"/>
      <c r="F103" s="215" t="s">
        <v>2978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86</v>
      </c>
    </row>
    <row r="104" spans="2:65" s="1" customFormat="1" ht="16.5" customHeight="1">
      <c r="B104" s="42"/>
      <c r="C104" s="202" t="s">
        <v>200</v>
      </c>
      <c r="D104" s="202" t="s">
        <v>204</v>
      </c>
      <c r="E104" s="203" t="s">
        <v>2979</v>
      </c>
      <c r="F104" s="204" t="s">
        <v>2980</v>
      </c>
      <c r="G104" s="205" t="s">
        <v>229</v>
      </c>
      <c r="H104" s="206">
        <v>4</v>
      </c>
      <c r="I104" s="207"/>
      <c r="J104" s="208">
        <f>ROUND(I104*H104,2)</f>
        <v>0</v>
      </c>
      <c r="K104" s="204" t="s">
        <v>2693</v>
      </c>
      <c r="L104" s="62"/>
      <c r="M104" s="209" t="s">
        <v>21</v>
      </c>
      <c r="N104" s="210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780</v>
      </c>
      <c r="AT104" s="25" t="s">
        <v>204</v>
      </c>
      <c r="AU104" s="25" t="s">
        <v>86</v>
      </c>
      <c r="AY104" s="25" t="s">
        <v>201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780</v>
      </c>
      <c r="BM104" s="25" t="s">
        <v>3035</v>
      </c>
    </row>
    <row r="105" spans="2:65" s="1" customFormat="1" ht="13.5">
      <c r="B105" s="42"/>
      <c r="C105" s="64"/>
      <c r="D105" s="214" t="s">
        <v>210</v>
      </c>
      <c r="E105" s="64"/>
      <c r="F105" s="215" t="s">
        <v>2982</v>
      </c>
      <c r="G105" s="64"/>
      <c r="H105" s="64"/>
      <c r="I105" s="173"/>
      <c r="J105" s="64"/>
      <c r="K105" s="64"/>
      <c r="L105" s="62"/>
      <c r="M105" s="216"/>
      <c r="N105" s="43"/>
      <c r="O105" s="43"/>
      <c r="P105" s="43"/>
      <c r="Q105" s="43"/>
      <c r="R105" s="43"/>
      <c r="S105" s="43"/>
      <c r="T105" s="79"/>
      <c r="AT105" s="25" t="s">
        <v>210</v>
      </c>
      <c r="AU105" s="25" t="s">
        <v>86</v>
      </c>
    </row>
    <row r="106" spans="2:65" s="1" customFormat="1" ht="16.5" customHeight="1">
      <c r="B106" s="42"/>
      <c r="C106" s="255" t="s">
        <v>226</v>
      </c>
      <c r="D106" s="255" t="s">
        <v>497</v>
      </c>
      <c r="E106" s="256" t="s">
        <v>2983</v>
      </c>
      <c r="F106" s="257" t="s">
        <v>2984</v>
      </c>
      <c r="G106" s="258" t="s">
        <v>2225</v>
      </c>
      <c r="H106" s="259">
        <v>4</v>
      </c>
      <c r="I106" s="260"/>
      <c r="J106" s="261">
        <f>ROUND(I106*H106,2)</f>
        <v>0</v>
      </c>
      <c r="K106" s="257" t="s">
        <v>21</v>
      </c>
      <c r="L106" s="262"/>
      <c r="M106" s="263" t="s">
        <v>21</v>
      </c>
      <c r="N106" s="264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2976</v>
      </c>
      <c r="AT106" s="25" t="s">
        <v>497</v>
      </c>
      <c r="AU106" s="25" t="s">
        <v>86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780</v>
      </c>
      <c r="BM106" s="25" t="s">
        <v>3036</v>
      </c>
    </row>
    <row r="107" spans="2:65" s="1" customFormat="1" ht="13.5">
      <c r="B107" s="42"/>
      <c r="C107" s="64"/>
      <c r="D107" s="214" t="s">
        <v>210</v>
      </c>
      <c r="E107" s="64"/>
      <c r="F107" s="215" t="s">
        <v>2984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86</v>
      </c>
    </row>
    <row r="108" spans="2:65" s="1" customFormat="1" ht="16.5" customHeight="1">
      <c r="B108" s="42"/>
      <c r="C108" s="202" t="s">
        <v>231</v>
      </c>
      <c r="D108" s="202" t="s">
        <v>204</v>
      </c>
      <c r="E108" s="203" t="s">
        <v>2986</v>
      </c>
      <c r="F108" s="204" t="s">
        <v>2987</v>
      </c>
      <c r="G108" s="205" t="s">
        <v>2988</v>
      </c>
      <c r="H108" s="206">
        <v>19</v>
      </c>
      <c r="I108" s="207"/>
      <c r="J108" s="208">
        <f>ROUND(I108*H108,2)</f>
        <v>0</v>
      </c>
      <c r="K108" s="204" t="s">
        <v>2693</v>
      </c>
      <c r="L108" s="62"/>
      <c r="M108" s="209" t="s">
        <v>21</v>
      </c>
      <c r="N108" s="210" t="s">
        <v>47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780</v>
      </c>
      <c r="AT108" s="25" t="s">
        <v>204</v>
      </c>
      <c r="AU108" s="25" t="s">
        <v>86</v>
      </c>
      <c r="AY108" s="25" t="s">
        <v>201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84</v>
      </c>
      <c r="BK108" s="213">
        <f>ROUND(I108*H108,2)</f>
        <v>0</v>
      </c>
      <c r="BL108" s="25" t="s">
        <v>780</v>
      </c>
      <c r="BM108" s="25" t="s">
        <v>3037</v>
      </c>
    </row>
    <row r="109" spans="2:65" s="1" customFormat="1" ht="13.5">
      <c r="B109" s="42"/>
      <c r="C109" s="64"/>
      <c r="D109" s="214" t="s">
        <v>210</v>
      </c>
      <c r="E109" s="64"/>
      <c r="F109" s="215" t="s">
        <v>2990</v>
      </c>
      <c r="G109" s="64"/>
      <c r="H109" s="64"/>
      <c r="I109" s="173"/>
      <c r="J109" s="64"/>
      <c r="K109" s="64"/>
      <c r="L109" s="62"/>
      <c r="M109" s="216"/>
      <c r="N109" s="43"/>
      <c r="O109" s="43"/>
      <c r="P109" s="43"/>
      <c r="Q109" s="43"/>
      <c r="R109" s="43"/>
      <c r="S109" s="43"/>
      <c r="T109" s="79"/>
      <c r="AT109" s="25" t="s">
        <v>210</v>
      </c>
      <c r="AU109" s="25" t="s">
        <v>86</v>
      </c>
    </row>
    <row r="110" spans="2:65" s="1" customFormat="1" ht="16.5" customHeight="1">
      <c r="B110" s="42"/>
      <c r="C110" s="202" t="s">
        <v>235</v>
      </c>
      <c r="D110" s="202" t="s">
        <v>204</v>
      </c>
      <c r="E110" s="203" t="s">
        <v>2991</v>
      </c>
      <c r="F110" s="204" t="s">
        <v>2992</v>
      </c>
      <c r="G110" s="205" t="s">
        <v>2988</v>
      </c>
      <c r="H110" s="206">
        <v>19</v>
      </c>
      <c r="I110" s="207"/>
      <c r="J110" s="208">
        <f>ROUND(I110*H110,2)</f>
        <v>0</v>
      </c>
      <c r="K110" s="204" t="s">
        <v>2693</v>
      </c>
      <c r="L110" s="62"/>
      <c r="M110" s="209" t="s">
        <v>21</v>
      </c>
      <c r="N110" s="210" t="s">
        <v>47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780</v>
      </c>
      <c r="AT110" s="25" t="s">
        <v>204</v>
      </c>
      <c r="AU110" s="25" t="s">
        <v>86</v>
      </c>
      <c r="AY110" s="25" t="s">
        <v>201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780</v>
      </c>
      <c r="BM110" s="25" t="s">
        <v>3038</v>
      </c>
    </row>
    <row r="111" spans="2:65" s="1" customFormat="1" ht="13.5">
      <c r="B111" s="42"/>
      <c r="C111" s="64"/>
      <c r="D111" s="214" t="s">
        <v>210</v>
      </c>
      <c r="E111" s="64"/>
      <c r="F111" s="215" t="s">
        <v>2994</v>
      </c>
      <c r="G111" s="64"/>
      <c r="H111" s="64"/>
      <c r="I111" s="173"/>
      <c r="J111" s="64"/>
      <c r="K111" s="64"/>
      <c r="L111" s="62"/>
      <c r="M111" s="216"/>
      <c r="N111" s="43"/>
      <c r="O111" s="43"/>
      <c r="P111" s="43"/>
      <c r="Q111" s="43"/>
      <c r="R111" s="43"/>
      <c r="S111" s="43"/>
      <c r="T111" s="79"/>
      <c r="AT111" s="25" t="s">
        <v>210</v>
      </c>
      <c r="AU111" s="25" t="s">
        <v>86</v>
      </c>
    </row>
    <row r="112" spans="2:65" s="1" customFormat="1" ht="16.5" customHeight="1">
      <c r="B112" s="42"/>
      <c r="C112" s="202" t="s">
        <v>241</v>
      </c>
      <c r="D112" s="202" t="s">
        <v>204</v>
      </c>
      <c r="E112" s="203" t="s">
        <v>2995</v>
      </c>
      <c r="F112" s="204" t="s">
        <v>2996</v>
      </c>
      <c r="G112" s="205" t="s">
        <v>229</v>
      </c>
      <c r="H112" s="206">
        <v>2</v>
      </c>
      <c r="I112" s="207"/>
      <c r="J112" s="208">
        <f>ROUND(I112*H112,2)</f>
        <v>0</v>
      </c>
      <c r="K112" s="204" t="s">
        <v>2693</v>
      </c>
      <c r="L112" s="62"/>
      <c r="M112" s="209" t="s">
        <v>21</v>
      </c>
      <c r="N112" s="210" t="s">
        <v>47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780</v>
      </c>
      <c r="AT112" s="25" t="s">
        <v>204</v>
      </c>
      <c r="AU112" s="25" t="s">
        <v>86</v>
      </c>
      <c r="AY112" s="25" t="s">
        <v>201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780</v>
      </c>
      <c r="BM112" s="25" t="s">
        <v>3039</v>
      </c>
    </row>
    <row r="113" spans="2:65" s="1" customFormat="1" ht="13.5">
      <c r="B113" s="42"/>
      <c r="C113" s="64"/>
      <c r="D113" s="214" t="s">
        <v>210</v>
      </c>
      <c r="E113" s="64"/>
      <c r="F113" s="215" t="s">
        <v>2998</v>
      </c>
      <c r="G113" s="64"/>
      <c r="H113" s="64"/>
      <c r="I113" s="173"/>
      <c r="J113" s="64"/>
      <c r="K113" s="64"/>
      <c r="L113" s="62"/>
      <c r="M113" s="216"/>
      <c r="N113" s="43"/>
      <c r="O113" s="43"/>
      <c r="P113" s="43"/>
      <c r="Q113" s="43"/>
      <c r="R113" s="43"/>
      <c r="S113" s="43"/>
      <c r="T113" s="79"/>
      <c r="AT113" s="25" t="s">
        <v>210</v>
      </c>
      <c r="AU113" s="25" t="s">
        <v>86</v>
      </c>
    </row>
    <row r="114" spans="2:65" s="1" customFormat="1" ht="16.5" customHeight="1">
      <c r="B114" s="42"/>
      <c r="C114" s="202" t="s">
        <v>245</v>
      </c>
      <c r="D114" s="202" t="s">
        <v>204</v>
      </c>
      <c r="E114" s="203" t="s">
        <v>2999</v>
      </c>
      <c r="F114" s="204" t="s">
        <v>3000</v>
      </c>
      <c r="G114" s="205" t="s">
        <v>229</v>
      </c>
      <c r="H114" s="206">
        <v>2</v>
      </c>
      <c r="I114" s="207"/>
      <c r="J114" s="208">
        <f>ROUND(I114*H114,2)</f>
        <v>0</v>
      </c>
      <c r="K114" s="204" t="s">
        <v>2693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780</v>
      </c>
      <c r="AT114" s="25" t="s">
        <v>204</v>
      </c>
      <c r="AU114" s="25" t="s">
        <v>86</v>
      </c>
      <c r="AY114" s="25" t="s">
        <v>201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780</v>
      </c>
      <c r="BM114" s="25" t="s">
        <v>3040</v>
      </c>
    </row>
    <row r="115" spans="2:65" s="1" customFormat="1" ht="13.5">
      <c r="B115" s="42"/>
      <c r="C115" s="64"/>
      <c r="D115" s="214" t="s">
        <v>210</v>
      </c>
      <c r="E115" s="64"/>
      <c r="F115" s="215" t="s">
        <v>3002</v>
      </c>
      <c r="G115" s="64"/>
      <c r="H115" s="64"/>
      <c r="I115" s="173"/>
      <c r="J115" s="64"/>
      <c r="K115" s="64"/>
      <c r="L115" s="62"/>
      <c r="M115" s="216"/>
      <c r="N115" s="43"/>
      <c r="O115" s="43"/>
      <c r="P115" s="43"/>
      <c r="Q115" s="43"/>
      <c r="R115" s="43"/>
      <c r="S115" s="43"/>
      <c r="T115" s="79"/>
      <c r="AT115" s="25" t="s">
        <v>210</v>
      </c>
      <c r="AU115" s="25" t="s">
        <v>86</v>
      </c>
    </row>
    <row r="116" spans="2:65" s="1" customFormat="1" ht="16.5" customHeight="1">
      <c r="B116" s="42"/>
      <c r="C116" s="202" t="s">
        <v>249</v>
      </c>
      <c r="D116" s="202" t="s">
        <v>204</v>
      </c>
      <c r="E116" s="203" t="s">
        <v>3003</v>
      </c>
      <c r="F116" s="204" t="s">
        <v>3004</v>
      </c>
      <c r="G116" s="205" t="s">
        <v>311</v>
      </c>
      <c r="H116" s="206">
        <v>4</v>
      </c>
      <c r="I116" s="207"/>
      <c r="J116" s="208">
        <f>ROUND(I116*H116,2)</f>
        <v>0</v>
      </c>
      <c r="K116" s="204" t="s">
        <v>2693</v>
      </c>
      <c r="L116" s="62"/>
      <c r="M116" s="209" t="s">
        <v>21</v>
      </c>
      <c r="N116" s="210" t="s">
        <v>47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780</v>
      </c>
      <c r="AT116" s="25" t="s">
        <v>204</v>
      </c>
      <c r="AU116" s="25" t="s">
        <v>86</v>
      </c>
      <c r="AY116" s="25" t="s">
        <v>201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780</v>
      </c>
      <c r="BM116" s="25" t="s">
        <v>3041</v>
      </c>
    </row>
    <row r="117" spans="2:65" s="1" customFormat="1" ht="13.5">
      <c r="B117" s="42"/>
      <c r="C117" s="64"/>
      <c r="D117" s="214" t="s">
        <v>210</v>
      </c>
      <c r="E117" s="64"/>
      <c r="F117" s="215" t="s">
        <v>3006</v>
      </c>
      <c r="G117" s="64"/>
      <c r="H117" s="64"/>
      <c r="I117" s="173"/>
      <c r="J117" s="64"/>
      <c r="K117" s="64"/>
      <c r="L117" s="62"/>
      <c r="M117" s="216"/>
      <c r="N117" s="43"/>
      <c r="O117" s="43"/>
      <c r="P117" s="43"/>
      <c r="Q117" s="43"/>
      <c r="R117" s="43"/>
      <c r="S117" s="43"/>
      <c r="T117" s="79"/>
      <c r="AT117" s="25" t="s">
        <v>210</v>
      </c>
      <c r="AU117" s="25" t="s">
        <v>86</v>
      </c>
    </row>
    <row r="118" spans="2:65" s="1" customFormat="1" ht="16.5" customHeight="1">
      <c r="B118" s="42"/>
      <c r="C118" s="202" t="s">
        <v>255</v>
      </c>
      <c r="D118" s="202" t="s">
        <v>204</v>
      </c>
      <c r="E118" s="203" t="s">
        <v>3007</v>
      </c>
      <c r="F118" s="204" t="s">
        <v>3008</v>
      </c>
      <c r="G118" s="205" t="s">
        <v>311</v>
      </c>
      <c r="H118" s="206">
        <v>73</v>
      </c>
      <c r="I118" s="207"/>
      <c r="J118" s="208">
        <f>ROUND(I118*H118,2)</f>
        <v>0</v>
      </c>
      <c r="K118" s="204" t="s">
        <v>2693</v>
      </c>
      <c r="L118" s="62"/>
      <c r="M118" s="209" t="s">
        <v>21</v>
      </c>
      <c r="N118" s="210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780</v>
      </c>
      <c r="AT118" s="25" t="s">
        <v>204</v>
      </c>
      <c r="AU118" s="25" t="s">
        <v>86</v>
      </c>
      <c r="AY118" s="25" t="s">
        <v>201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780</v>
      </c>
      <c r="BM118" s="25" t="s">
        <v>3042</v>
      </c>
    </row>
    <row r="119" spans="2:65" s="1" customFormat="1" ht="13.5">
      <c r="B119" s="42"/>
      <c r="C119" s="64"/>
      <c r="D119" s="214" t="s">
        <v>210</v>
      </c>
      <c r="E119" s="64"/>
      <c r="F119" s="215" t="s">
        <v>3010</v>
      </c>
      <c r="G119" s="64"/>
      <c r="H119" s="64"/>
      <c r="I119" s="173"/>
      <c r="J119" s="64"/>
      <c r="K119" s="64"/>
      <c r="L119" s="62"/>
      <c r="M119" s="216"/>
      <c r="N119" s="43"/>
      <c r="O119" s="43"/>
      <c r="P119" s="43"/>
      <c r="Q119" s="43"/>
      <c r="R119" s="43"/>
      <c r="S119" s="43"/>
      <c r="T119" s="79"/>
      <c r="AT119" s="25" t="s">
        <v>210</v>
      </c>
      <c r="AU119" s="25" t="s">
        <v>86</v>
      </c>
    </row>
    <row r="120" spans="2:65" s="1" customFormat="1" ht="16.5" customHeight="1">
      <c r="B120" s="42"/>
      <c r="C120" s="202" t="s">
        <v>259</v>
      </c>
      <c r="D120" s="202" t="s">
        <v>204</v>
      </c>
      <c r="E120" s="203" t="s">
        <v>3011</v>
      </c>
      <c r="F120" s="204" t="s">
        <v>3012</v>
      </c>
      <c r="G120" s="205" t="s">
        <v>229</v>
      </c>
      <c r="H120" s="206">
        <v>2</v>
      </c>
      <c r="I120" s="207"/>
      <c r="J120" s="208">
        <f>ROUND(I120*H120,2)</f>
        <v>0</v>
      </c>
      <c r="K120" s="204" t="s">
        <v>2693</v>
      </c>
      <c r="L120" s="62"/>
      <c r="M120" s="209" t="s">
        <v>21</v>
      </c>
      <c r="N120" s="210" t="s">
        <v>47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780</v>
      </c>
      <c r="AT120" s="25" t="s">
        <v>204</v>
      </c>
      <c r="AU120" s="25" t="s">
        <v>86</v>
      </c>
      <c r="AY120" s="25" t="s">
        <v>201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84</v>
      </c>
      <c r="BK120" s="213">
        <f>ROUND(I120*H120,2)</f>
        <v>0</v>
      </c>
      <c r="BL120" s="25" t="s">
        <v>780</v>
      </c>
      <c r="BM120" s="25" t="s">
        <v>3043</v>
      </c>
    </row>
    <row r="121" spans="2:65" s="1" customFormat="1" ht="13.5">
      <c r="B121" s="42"/>
      <c r="C121" s="64"/>
      <c r="D121" s="214" t="s">
        <v>210</v>
      </c>
      <c r="E121" s="64"/>
      <c r="F121" s="215" t="s">
        <v>3014</v>
      </c>
      <c r="G121" s="64"/>
      <c r="H121" s="64"/>
      <c r="I121" s="173"/>
      <c r="J121" s="64"/>
      <c r="K121" s="64"/>
      <c r="L121" s="62"/>
      <c r="M121" s="216"/>
      <c r="N121" s="43"/>
      <c r="O121" s="43"/>
      <c r="P121" s="43"/>
      <c r="Q121" s="43"/>
      <c r="R121" s="43"/>
      <c r="S121" s="43"/>
      <c r="T121" s="79"/>
      <c r="AT121" s="25" t="s">
        <v>210</v>
      </c>
      <c r="AU121" s="25" t="s">
        <v>86</v>
      </c>
    </row>
    <row r="122" spans="2:65" s="1" customFormat="1" ht="16.5" customHeight="1">
      <c r="B122" s="42"/>
      <c r="C122" s="202" t="s">
        <v>263</v>
      </c>
      <c r="D122" s="202" t="s">
        <v>204</v>
      </c>
      <c r="E122" s="203" t="s">
        <v>3015</v>
      </c>
      <c r="F122" s="204" t="s">
        <v>3016</v>
      </c>
      <c r="G122" s="205" t="s">
        <v>229</v>
      </c>
      <c r="H122" s="206">
        <v>2</v>
      </c>
      <c r="I122" s="207"/>
      <c r="J122" s="208">
        <f>ROUND(I122*H122,2)</f>
        <v>0</v>
      </c>
      <c r="K122" s="204" t="s">
        <v>2693</v>
      </c>
      <c r="L122" s="62"/>
      <c r="M122" s="209" t="s">
        <v>21</v>
      </c>
      <c r="N122" s="210" t="s">
        <v>47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780</v>
      </c>
      <c r="AT122" s="25" t="s">
        <v>204</v>
      </c>
      <c r="AU122" s="25" t="s">
        <v>86</v>
      </c>
      <c r="AY122" s="25" t="s">
        <v>201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84</v>
      </c>
      <c r="BK122" s="213">
        <f>ROUND(I122*H122,2)</f>
        <v>0</v>
      </c>
      <c r="BL122" s="25" t="s">
        <v>780</v>
      </c>
      <c r="BM122" s="25" t="s">
        <v>3044</v>
      </c>
    </row>
    <row r="123" spans="2:65" s="1" customFormat="1" ht="13.5">
      <c r="B123" s="42"/>
      <c r="C123" s="64"/>
      <c r="D123" s="214" t="s">
        <v>210</v>
      </c>
      <c r="E123" s="64"/>
      <c r="F123" s="215" t="s">
        <v>3018</v>
      </c>
      <c r="G123" s="64"/>
      <c r="H123" s="64"/>
      <c r="I123" s="173"/>
      <c r="J123" s="64"/>
      <c r="K123" s="64"/>
      <c r="L123" s="62"/>
      <c r="M123" s="216"/>
      <c r="N123" s="43"/>
      <c r="O123" s="43"/>
      <c r="P123" s="43"/>
      <c r="Q123" s="43"/>
      <c r="R123" s="43"/>
      <c r="S123" s="43"/>
      <c r="T123" s="79"/>
      <c r="AT123" s="25" t="s">
        <v>210</v>
      </c>
      <c r="AU123" s="25" t="s">
        <v>86</v>
      </c>
    </row>
    <row r="124" spans="2:65" s="1" customFormat="1" ht="25.5" customHeight="1">
      <c r="B124" s="42"/>
      <c r="C124" s="202" t="s">
        <v>10</v>
      </c>
      <c r="D124" s="202" t="s">
        <v>204</v>
      </c>
      <c r="E124" s="203" t="s">
        <v>3019</v>
      </c>
      <c r="F124" s="204" t="s">
        <v>3020</v>
      </c>
      <c r="G124" s="205" t="s">
        <v>3021</v>
      </c>
      <c r="H124" s="206">
        <v>1</v>
      </c>
      <c r="I124" s="207"/>
      <c r="J124" s="208">
        <f>ROUND(I124*H124,2)</f>
        <v>0</v>
      </c>
      <c r="K124" s="204" t="s">
        <v>2693</v>
      </c>
      <c r="L124" s="62"/>
      <c r="M124" s="209" t="s">
        <v>21</v>
      </c>
      <c r="N124" s="210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780</v>
      </c>
      <c r="AT124" s="25" t="s">
        <v>204</v>
      </c>
      <c r="AU124" s="25" t="s">
        <v>86</v>
      </c>
      <c r="AY124" s="25" t="s">
        <v>201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780</v>
      </c>
      <c r="BM124" s="25" t="s">
        <v>3045</v>
      </c>
    </row>
    <row r="125" spans="2:65" s="1" customFormat="1" ht="13.5">
      <c r="B125" s="42"/>
      <c r="C125" s="64"/>
      <c r="D125" s="214" t="s">
        <v>210</v>
      </c>
      <c r="E125" s="64"/>
      <c r="F125" s="215" t="s">
        <v>3023</v>
      </c>
      <c r="G125" s="64"/>
      <c r="H125" s="64"/>
      <c r="I125" s="173"/>
      <c r="J125" s="64"/>
      <c r="K125" s="64"/>
      <c r="L125" s="62"/>
      <c r="M125" s="216"/>
      <c r="N125" s="43"/>
      <c r="O125" s="43"/>
      <c r="P125" s="43"/>
      <c r="Q125" s="43"/>
      <c r="R125" s="43"/>
      <c r="S125" s="43"/>
      <c r="T125" s="79"/>
      <c r="AT125" s="25" t="s">
        <v>210</v>
      </c>
      <c r="AU125" s="25" t="s">
        <v>86</v>
      </c>
    </row>
    <row r="126" spans="2:65" s="1" customFormat="1" ht="16.5" customHeight="1">
      <c r="B126" s="42"/>
      <c r="C126" s="202" t="s">
        <v>360</v>
      </c>
      <c r="D126" s="202" t="s">
        <v>204</v>
      </c>
      <c r="E126" s="203" t="s">
        <v>3024</v>
      </c>
      <c r="F126" s="204" t="s">
        <v>3025</v>
      </c>
      <c r="G126" s="205" t="s">
        <v>3021</v>
      </c>
      <c r="H126" s="206">
        <v>1</v>
      </c>
      <c r="I126" s="207"/>
      <c r="J126" s="208">
        <f>ROUND(I126*H126,2)</f>
        <v>0</v>
      </c>
      <c r="K126" s="204" t="s">
        <v>2693</v>
      </c>
      <c r="L126" s="62"/>
      <c r="M126" s="209" t="s">
        <v>21</v>
      </c>
      <c r="N126" s="210" t="s">
        <v>47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780</v>
      </c>
      <c r="AT126" s="25" t="s">
        <v>204</v>
      </c>
      <c r="AU126" s="25" t="s">
        <v>86</v>
      </c>
      <c r="AY126" s="25" t="s">
        <v>201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780</v>
      </c>
      <c r="BM126" s="25" t="s">
        <v>3046</v>
      </c>
    </row>
    <row r="127" spans="2:65" s="1" customFormat="1" ht="13.5">
      <c r="B127" s="42"/>
      <c r="C127" s="64"/>
      <c r="D127" s="214" t="s">
        <v>210</v>
      </c>
      <c r="E127" s="64"/>
      <c r="F127" s="215" t="s">
        <v>3027</v>
      </c>
      <c r="G127" s="64"/>
      <c r="H127" s="64"/>
      <c r="I127" s="173"/>
      <c r="J127" s="64"/>
      <c r="K127" s="64"/>
      <c r="L127" s="62"/>
      <c r="M127" s="216"/>
      <c r="N127" s="43"/>
      <c r="O127" s="43"/>
      <c r="P127" s="43"/>
      <c r="Q127" s="43"/>
      <c r="R127" s="43"/>
      <c r="S127" s="43"/>
      <c r="T127" s="79"/>
      <c r="AT127" s="25" t="s">
        <v>210</v>
      </c>
      <c r="AU127" s="25" t="s">
        <v>86</v>
      </c>
    </row>
    <row r="128" spans="2:65" s="11" customFormat="1" ht="29.85" customHeight="1">
      <c r="B128" s="186"/>
      <c r="C128" s="187"/>
      <c r="D128" s="188" t="s">
        <v>75</v>
      </c>
      <c r="E128" s="200" t="s">
        <v>2749</v>
      </c>
      <c r="F128" s="200" t="s">
        <v>2750</v>
      </c>
      <c r="G128" s="187"/>
      <c r="H128" s="187"/>
      <c r="I128" s="190"/>
      <c r="J128" s="201">
        <f>BK128</f>
        <v>0</v>
      </c>
      <c r="K128" s="187"/>
      <c r="L128" s="192"/>
      <c r="M128" s="193"/>
      <c r="N128" s="194"/>
      <c r="O128" s="194"/>
      <c r="P128" s="195">
        <f>P129+P136</f>
        <v>0</v>
      </c>
      <c r="Q128" s="194"/>
      <c r="R128" s="195">
        <f>R129+R136</f>
        <v>0.154</v>
      </c>
      <c r="S128" s="194"/>
      <c r="T128" s="196">
        <f>T129+T136</f>
        <v>1.266</v>
      </c>
      <c r="AR128" s="197" t="s">
        <v>121</v>
      </c>
      <c r="AT128" s="198" t="s">
        <v>75</v>
      </c>
      <c r="AU128" s="198" t="s">
        <v>84</v>
      </c>
      <c r="AY128" s="197" t="s">
        <v>201</v>
      </c>
      <c r="BK128" s="199">
        <f>BK129+BK136</f>
        <v>0</v>
      </c>
    </row>
    <row r="129" spans="2:65" s="11" customFormat="1" ht="14.85" customHeight="1">
      <c r="B129" s="186"/>
      <c r="C129" s="187"/>
      <c r="D129" s="188" t="s">
        <v>75</v>
      </c>
      <c r="E129" s="200" t="s">
        <v>2788</v>
      </c>
      <c r="F129" s="200" t="s">
        <v>2789</v>
      </c>
      <c r="G129" s="187"/>
      <c r="H129" s="187"/>
      <c r="I129" s="190"/>
      <c r="J129" s="201">
        <f>BK129</f>
        <v>0</v>
      </c>
      <c r="K129" s="187"/>
      <c r="L129" s="192"/>
      <c r="M129" s="193"/>
      <c r="N129" s="194"/>
      <c r="O129" s="194"/>
      <c r="P129" s="195">
        <f>SUM(P130:P135)</f>
        <v>0</v>
      </c>
      <c r="Q129" s="194"/>
      <c r="R129" s="195">
        <f>SUM(R130:R135)</f>
        <v>0.154</v>
      </c>
      <c r="S129" s="194"/>
      <c r="T129" s="196">
        <f>SUM(T130:T135)</f>
        <v>1.266</v>
      </c>
      <c r="AR129" s="197" t="s">
        <v>121</v>
      </c>
      <c r="AT129" s="198" t="s">
        <v>75</v>
      </c>
      <c r="AU129" s="198" t="s">
        <v>86</v>
      </c>
      <c r="AY129" s="197" t="s">
        <v>201</v>
      </c>
      <c r="BK129" s="199">
        <f>SUM(BK130:BK135)</f>
        <v>0</v>
      </c>
    </row>
    <row r="130" spans="2:65" s="1" customFormat="1" ht="25.5" customHeight="1">
      <c r="B130" s="42"/>
      <c r="C130" s="202" t="s">
        <v>366</v>
      </c>
      <c r="D130" s="202" t="s">
        <v>204</v>
      </c>
      <c r="E130" s="203" t="s">
        <v>2868</v>
      </c>
      <c r="F130" s="204" t="s">
        <v>2869</v>
      </c>
      <c r="G130" s="205" t="s">
        <v>311</v>
      </c>
      <c r="H130" s="206">
        <v>27</v>
      </c>
      <c r="I130" s="207"/>
      <c r="J130" s="208">
        <f>ROUND(I130*H130,2)</f>
        <v>0</v>
      </c>
      <c r="K130" s="204" t="s">
        <v>2693</v>
      </c>
      <c r="L130" s="62"/>
      <c r="M130" s="209" t="s">
        <v>21</v>
      </c>
      <c r="N130" s="210" t="s">
        <v>47</v>
      </c>
      <c r="O130" s="43"/>
      <c r="P130" s="211">
        <f>O130*H130</f>
        <v>0</v>
      </c>
      <c r="Q130" s="211">
        <v>0</v>
      </c>
      <c r="R130" s="211">
        <f>Q130*H130</f>
        <v>0</v>
      </c>
      <c r="S130" s="211">
        <v>0.04</v>
      </c>
      <c r="T130" s="212">
        <f>S130*H130</f>
        <v>1.08</v>
      </c>
      <c r="AR130" s="25" t="s">
        <v>780</v>
      </c>
      <c r="AT130" s="25" t="s">
        <v>204</v>
      </c>
      <c r="AU130" s="25" t="s">
        <v>121</v>
      </c>
      <c r="AY130" s="25" t="s">
        <v>201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84</v>
      </c>
      <c r="BK130" s="213">
        <f>ROUND(I130*H130,2)</f>
        <v>0</v>
      </c>
      <c r="BL130" s="25" t="s">
        <v>780</v>
      </c>
      <c r="BM130" s="25" t="s">
        <v>3047</v>
      </c>
    </row>
    <row r="131" spans="2:65" s="1" customFormat="1" ht="27">
      <c r="B131" s="42"/>
      <c r="C131" s="64"/>
      <c r="D131" s="214" t="s">
        <v>210</v>
      </c>
      <c r="E131" s="64"/>
      <c r="F131" s="215" t="s">
        <v>2871</v>
      </c>
      <c r="G131" s="64"/>
      <c r="H131" s="64"/>
      <c r="I131" s="173"/>
      <c r="J131" s="64"/>
      <c r="K131" s="64"/>
      <c r="L131" s="62"/>
      <c r="M131" s="216"/>
      <c r="N131" s="43"/>
      <c r="O131" s="43"/>
      <c r="P131" s="43"/>
      <c r="Q131" s="43"/>
      <c r="R131" s="43"/>
      <c r="S131" s="43"/>
      <c r="T131" s="79"/>
      <c r="AT131" s="25" t="s">
        <v>210</v>
      </c>
      <c r="AU131" s="25" t="s">
        <v>121</v>
      </c>
    </row>
    <row r="132" spans="2:65" s="1" customFormat="1" ht="16.5" customHeight="1">
      <c r="B132" s="42"/>
      <c r="C132" s="255" t="s">
        <v>373</v>
      </c>
      <c r="D132" s="255" t="s">
        <v>497</v>
      </c>
      <c r="E132" s="256" t="s">
        <v>2872</v>
      </c>
      <c r="F132" s="257" t="s">
        <v>2873</v>
      </c>
      <c r="G132" s="258" t="s">
        <v>311</v>
      </c>
      <c r="H132" s="259">
        <v>27</v>
      </c>
      <c r="I132" s="260"/>
      <c r="J132" s="261">
        <f>ROUND(I132*H132,2)</f>
        <v>0</v>
      </c>
      <c r="K132" s="257" t="s">
        <v>2693</v>
      </c>
      <c r="L132" s="262"/>
      <c r="M132" s="263" t="s">
        <v>21</v>
      </c>
      <c r="N132" s="264" t="s">
        <v>47</v>
      </c>
      <c r="O132" s="43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25" t="s">
        <v>2694</v>
      </c>
      <c r="AT132" s="25" t="s">
        <v>497</v>
      </c>
      <c r="AU132" s="25" t="s">
        <v>121</v>
      </c>
      <c r="AY132" s="25" t="s">
        <v>201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84</v>
      </c>
      <c r="BK132" s="213">
        <f>ROUND(I132*H132,2)</f>
        <v>0</v>
      </c>
      <c r="BL132" s="25" t="s">
        <v>2694</v>
      </c>
      <c r="BM132" s="25" t="s">
        <v>3048</v>
      </c>
    </row>
    <row r="133" spans="2:65" s="1" customFormat="1" ht="13.5">
      <c r="B133" s="42"/>
      <c r="C133" s="64"/>
      <c r="D133" s="214" t="s">
        <v>210</v>
      </c>
      <c r="E133" s="64"/>
      <c r="F133" s="215" t="s">
        <v>2873</v>
      </c>
      <c r="G133" s="64"/>
      <c r="H133" s="64"/>
      <c r="I133" s="173"/>
      <c r="J133" s="64"/>
      <c r="K133" s="64"/>
      <c r="L133" s="62"/>
      <c r="M133" s="216"/>
      <c r="N133" s="43"/>
      <c r="O133" s="43"/>
      <c r="P133" s="43"/>
      <c r="Q133" s="43"/>
      <c r="R133" s="43"/>
      <c r="S133" s="43"/>
      <c r="T133" s="79"/>
      <c r="AT133" s="25" t="s">
        <v>210</v>
      </c>
      <c r="AU133" s="25" t="s">
        <v>121</v>
      </c>
    </row>
    <row r="134" spans="2:65" s="1" customFormat="1" ht="16.5" customHeight="1">
      <c r="B134" s="42"/>
      <c r="C134" s="202" t="s">
        <v>381</v>
      </c>
      <c r="D134" s="202" t="s">
        <v>204</v>
      </c>
      <c r="E134" s="203" t="s">
        <v>2806</v>
      </c>
      <c r="F134" s="204" t="s">
        <v>2807</v>
      </c>
      <c r="G134" s="205" t="s">
        <v>229</v>
      </c>
      <c r="H134" s="206">
        <v>1</v>
      </c>
      <c r="I134" s="207"/>
      <c r="J134" s="208">
        <f>ROUND(I134*H134,2)</f>
        <v>0</v>
      </c>
      <c r="K134" s="204" t="s">
        <v>2693</v>
      </c>
      <c r="L134" s="62"/>
      <c r="M134" s="209" t="s">
        <v>21</v>
      </c>
      <c r="N134" s="210" t="s">
        <v>47</v>
      </c>
      <c r="O134" s="43"/>
      <c r="P134" s="211">
        <f>O134*H134</f>
        <v>0</v>
      </c>
      <c r="Q134" s="211">
        <v>0.154</v>
      </c>
      <c r="R134" s="211">
        <f>Q134*H134</f>
        <v>0.154</v>
      </c>
      <c r="S134" s="211">
        <v>0.186</v>
      </c>
      <c r="T134" s="212">
        <f>S134*H134</f>
        <v>0.186</v>
      </c>
      <c r="AR134" s="25" t="s">
        <v>780</v>
      </c>
      <c r="AT134" s="25" t="s">
        <v>204</v>
      </c>
      <c r="AU134" s="25" t="s">
        <v>121</v>
      </c>
      <c r="AY134" s="25" t="s">
        <v>201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84</v>
      </c>
      <c r="BK134" s="213">
        <f>ROUND(I134*H134,2)</f>
        <v>0</v>
      </c>
      <c r="BL134" s="25" t="s">
        <v>780</v>
      </c>
      <c r="BM134" s="25" t="s">
        <v>3049</v>
      </c>
    </row>
    <row r="135" spans="2:65" s="1" customFormat="1" ht="27">
      <c r="B135" s="42"/>
      <c r="C135" s="64"/>
      <c r="D135" s="214" t="s">
        <v>210</v>
      </c>
      <c r="E135" s="64"/>
      <c r="F135" s="215" t="s">
        <v>2809</v>
      </c>
      <c r="G135" s="64"/>
      <c r="H135" s="64"/>
      <c r="I135" s="173"/>
      <c r="J135" s="64"/>
      <c r="K135" s="64"/>
      <c r="L135" s="62"/>
      <c r="M135" s="216"/>
      <c r="N135" s="43"/>
      <c r="O135" s="43"/>
      <c r="P135" s="43"/>
      <c r="Q135" s="43"/>
      <c r="R135" s="43"/>
      <c r="S135" s="43"/>
      <c r="T135" s="79"/>
      <c r="AT135" s="25" t="s">
        <v>210</v>
      </c>
      <c r="AU135" s="25" t="s">
        <v>121</v>
      </c>
    </row>
    <row r="136" spans="2:65" s="11" customFormat="1" ht="22.35" customHeight="1">
      <c r="B136" s="186"/>
      <c r="C136" s="187"/>
      <c r="D136" s="188" t="s">
        <v>75</v>
      </c>
      <c r="E136" s="200" t="s">
        <v>2810</v>
      </c>
      <c r="F136" s="200" t="s">
        <v>2811</v>
      </c>
      <c r="G136" s="187"/>
      <c r="H136" s="187"/>
      <c r="I136" s="190"/>
      <c r="J136" s="201">
        <f>BK136</f>
        <v>0</v>
      </c>
      <c r="K136" s="187"/>
      <c r="L136" s="192"/>
      <c r="M136" s="193"/>
      <c r="N136" s="194"/>
      <c r="O136" s="194"/>
      <c r="P136" s="195">
        <f>SUM(P137:P138)</f>
        <v>0</v>
      </c>
      <c r="Q136" s="194"/>
      <c r="R136" s="195">
        <f>SUM(R137:R138)</f>
        <v>0</v>
      </c>
      <c r="S136" s="194"/>
      <c r="T136" s="196">
        <f>SUM(T137:T138)</f>
        <v>0</v>
      </c>
      <c r="AR136" s="197" t="s">
        <v>121</v>
      </c>
      <c r="AT136" s="198" t="s">
        <v>75</v>
      </c>
      <c r="AU136" s="198" t="s">
        <v>86</v>
      </c>
      <c r="AY136" s="197" t="s">
        <v>201</v>
      </c>
      <c r="BK136" s="199">
        <f>SUM(BK137:BK138)</f>
        <v>0</v>
      </c>
    </row>
    <row r="137" spans="2:65" s="1" customFormat="1" ht="16.5" customHeight="1">
      <c r="B137" s="42"/>
      <c r="C137" s="202" t="s">
        <v>387</v>
      </c>
      <c r="D137" s="202" t="s">
        <v>204</v>
      </c>
      <c r="E137" s="203" t="s">
        <v>2817</v>
      </c>
      <c r="F137" s="204" t="s">
        <v>2818</v>
      </c>
      <c r="G137" s="205" t="s">
        <v>229</v>
      </c>
      <c r="H137" s="206">
        <v>1</v>
      </c>
      <c r="I137" s="207"/>
      <c r="J137" s="208">
        <f>ROUND(I137*H137,2)</f>
        <v>0</v>
      </c>
      <c r="K137" s="204" t="s">
        <v>2693</v>
      </c>
      <c r="L137" s="62"/>
      <c r="M137" s="209" t="s">
        <v>21</v>
      </c>
      <c r="N137" s="210" t="s">
        <v>47</v>
      </c>
      <c r="O137" s="43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780</v>
      </c>
      <c r="AT137" s="25" t="s">
        <v>204</v>
      </c>
      <c r="AU137" s="25" t="s">
        <v>121</v>
      </c>
      <c r="AY137" s="25" t="s">
        <v>201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84</v>
      </c>
      <c r="BK137" s="213">
        <f>ROUND(I137*H137,2)</f>
        <v>0</v>
      </c>
      <c r="BL137" s="25" t="s">
        <v>780</v>
      </c>
      <c r="BM137" s="25" t="s">
        <v>3050</v>
      </c>
    </row>
    <row r="138" spans="2:65" s="1" customFormat="1" ht="13.5">
      <c r="B138" s="42"/>
      <c r="C138" s="64"/>
      <c r="D138" s="214" t="s">
        <v>210</v>
      </c>
      <c r="E138" s="64"/>
      <c r="F138" s="215" t="s">
        <v>2818</v>
      </c>
      <c r="G138" s="64"/>
      <c r="H138" s="64"/>
      <c r="I138" s="173"/>
      <c r="J138" s="64"/>
      <c r="K138" s="64"/>
      <c r="L138" s="62"/>
      <c r="M138" s="217"/>
      <c r="N138" s="218"/>
      <c r="O138" s="218"/>
      <c r="P138" s="218"/>
      <c r="Q138" s="218"/>
      <c r="R138" s="218"/>
      <c r="S138" s="218"/>
      <c r="T138" s="219"/>
      <c r="AT138" s="25" t="s">
        <v>210</v>
      </c>
      <c r="AU138" s="25" t="s">
        <v>121</v>
      </c>
    </row>
    <row r="139" spans="2:65" s="1" customFormat="1" ht="6.95" customHeight="1">
      <c r="B139" s="57"/>
      <c r="C139" s="58"/>
      <c r="D139" s="58"/>
      <c r="E139" s="58"/>
      <c r="F139" s="58"/>
      <c r="G139" s="58"/>
      <c r="H139" s="58"/>
      <c r="I139" s="149"/>
      <c r="J139" s="58"/>
      <c r="K139" s="58"/>
      <c r="L139" s="62"/>
    </row>
  </sheetData>
  <sheetProtection algorithmName="SHA-512" hashValue="MsY6gxBTMdqTra/RejVjBPaRB6+TTIMjVQlgDRbss+SV6pcRXe0UC4JWuqNFqYo6zfHU4Q1Y53ELvz2C4V9nDw==" saltValue="v2UjeyX7p7vB1a0X8p10P1NTtYqyRcM7zkuse/4xJ/HQFlUtYx4XI8crqQWKPJ5kH8IFaF0sTbm7/pOTgvUd5Q==" spinCount="100000" sheet="1" objects="1" scenarios="1" formatColumns="0" formatRows="0" autoFilter="0"/>
  <autoFilter ref="C92:K138"/>
  <mergeCells count="16">
    <mergeCell ref="L2:V2"/>
    <mergeCell ref="E79:H79"/>
    <mergeCell ref="E83:H83"/>
    <mergeCell ref="E81:H81"/>
    <mergeCell ref="E85:H85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85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174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ROUND(J80,2)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ROUND(SUM(BE80:BE114), 2)</f>
        <v>0</v>
      </c>
      <c r="G30" s="43"/>
      <c r="H30" s="43"/>
      <c r="I30" s="141">
        <v>0.21</v>
      </c>
      <c r="J30" s="140">
        <f>ROUND(ROUND((SUM(BE80:BE114)),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ROUND(SUM(BF80:BF114), 2)</f>
        <v>0</v>
      </c>
      <c r="G31" s="43"/>
      <c r="H31" s="43"/>
      <c r="I31" s="141">
        <v>0.15</v>
      </c>
      <c r="J31" s="140">
        <f>ROUND(ROUND((SUM(BF80:BF114)),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ROUND(SUM(BG80:BG114),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ROUND(SUM(BH80:BH114),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ROUND(SUM(BI80:BI114),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000 - Vedlejší a ostatní náklady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J80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180</v>
      </c>
      <c r="E57" s="162"/>
      <c r="F57" s="162"/>
      <c r="G57" s="162"/>
      <c r="H57" s="162"/>
      <c r="I57" s="163"/>
      <c r="J57" s="164">
        <f>J81</f>
        <v>0</v>
      </c>
      <c r="K57" s="165"/>
    </row>
    <row r="58" spans="2:47" s="9" customFormat="1" ht="19.899999999999999" customHeight="1">
      <c r="B58" s="166"/>
      <c r="C58" s="167"/>
      <c r="D58" s="168" t="s">
        <v>181</v>
      </c>
      <c r="E58" s="169"/>
      <c r="F58" s="169"/>
      <c r="G58" s="169"/>
      <c r="H58" s="169"/>
      <c r="I58" s="170"/>
      <c r="J58" s="171">
        <f>J82</f>
        <v>0</v>
      </c>
      <c r="K58" s="172"/>
    </row>
    <row r="59" spans="2:47" s="9" customFormat="1" ht="19.899999999999999" customHeight="1">
      <c r="B59" s="166"/>
      <c r="C59" s="167"/>
      <c r="D59" s="168" t="s">
        <v>182</v>
      </c>
      <c r="E59" s="169"/>
      <c r="F59" s="169"/>
      <c r="G59" s="169"/>
      <c r="H59" s="169"/>
      <c r="I59" s="170"/>
      <c r="J59" s="171">
        <f>J99</f>
        <v>0</v>
      </c>
      <c r="K59" s="172"/>
    </row>
    <row r="60" spans="2:47" s="9" customFormat="1" ht="19.899999999999999" customHeight="1">
      <c r="B60" s="166"/>
      <c r="C60" s="167"/>
      <c r="D60" s="168" t="s">
        <v>183</v>
      </c>
      <c r="E60" s="169"/>
      <c r="F60" s="169"/>
      <c r="G60" s="169"/>
      <c r="H60" s="169"/>
      <c r="I60" s="170"/>
      <c r="J60" s="171">
        <f>J106</f>
        <v>0</v>
      </c>
      <c r="K60" s="172"/>
    </row>
    <row r="61" spans="2:47" s="1" customFormat="1" ht="21.7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6.95" customHeight="1">
      <c r="B62" s="57"/>
      <c r="C62" s="58"/>
      <c r="D62" s="58"/>
      <c r="E62" s="58"/>
      <c r="F62" s="58"/>
      <c r="G62" s="58"/>
      <c r="H62" s="58"/>
      <c r="I62" s="149"/>
      <c r="J62" s="58"/>
      <c r="K62" s="59"/>
    </row>
    <row r="66" spans="2:63" s="1" customFormat="1" ht="6.95" customHeight="1">
      <c r="B66" s="60"/>
      <c r="C66" s="61"/>
      <c r="D66" s="61"/>
      <c r="E66" s="61"/>
      <c r="F66" s="61"/>
      <c r="G66" s="61"/>
      <c r="H66" s="61"/>
      <c r="I66" s="152"/>
      <c r="J66" s="61"/>
      <c r="K66" s="61"/>
      <c r="L66" s="62"/>
    </row>
    <row r="67" spans="2:63" s="1" customFormat="1" ht="36.950000000000003" customHeight="1">
      <c r="B67" s="42"/>
      <c r="C67" s="63" t="s">
        <v>184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3" s="1" customFormat="1" ht="6.95" customHeight="1">
      <c r="B68" s="42"/>
      <c r="C68" s="64"/>
      <c r="D68" s="64"/>
      <c r="E68" s="64"/>
      <c r="F68" s="64"/>
      <c r="G68" s="64"/>
      <c r="H68" s="64"/>
      <c r="I68" s="173"/>
      <c r="J68" s="64"/>
      <c r="K68" s="64"/>
      <c r="L68" s="62"/>
    </row>
    <row r="69" spans="2:63" s="1" customFormat="1" ht="14.45" customHeight="1">
      <c r="B69" s="42"/>
      <c r="C69" s="66" t="s">
        <v>18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63" s="1" customFormat="1" ht="16.5" customHeight="1">
      <c r="B70" s="42"/>
      <c r="C70" s="64"/>
      <c r="D70" s="64"/>
      <c r="E70" s="405" t="str">
        <f>E7</f>
        <v>Malešická, 1. a 2. etapa, 2. etapa Za Vackovem - Habrová</v>
      </c>
      <c r="F70" s="406"/>
      <c r="G70" s="406"/>
      <c r="H70" s="406"/>
      <c r="I70" s="173"/>
      <c r="J70" s="64"/>
      <c r="K70" s="64"/>
      <c r="L70" s="62"/>
    </row>
    <row r="71" spans="2:63" s="1" customFormat="1" ht="14.45" customHeight="1">
      <c r="B71" s="42"/>
      <c r="C71" s="66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63" s="1" customFormat="1" ht="17.25" customHeight="1">
      <c r="B72" s="42"/>
      <c r="C72" s="64"/>
      <c r="D72" s="64"/>
      <c r="E72" s="393" t="str">
        <f>E9</f>
        <v>SO 000 - Vedlejší a ostatní náklady</v>
      </c>
      <c r="F72" s="407"/>
      <c r="G72" s="407"/>
      <c r="H72" s="407"/>
      <c r="I72" s="173"/>
      <c r="J72" s="64"/>
      <c r="K72" s="64"/>
      <c r="L72" s="62"/>
    </row>
    <row r="73" spans="2:63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63" s="1" customFormat="1" ht="18" customHeight="1">
      <c r="B74" s="42"/>
      <c r="C74" s="66" t="s">
        <v>23</v>
      </c>
      <c r="D74" s="64"/>
      <c r="E74" s="64"/>
      <c r="F74" s="174" t="str">
        <f>F12</f>
        <v>Praha 3</v>
      </c>
      <c r="G74" s="64"/>
      <c r="H74" s="64"/>
      <c r="I74" s="175" t="s">
        <v>25</v>
      </c>
      <c r="J74" s="74" t="str">
        <f>IF(J12="","",J12)</f>
        <v>25. 10. 2018</v>
      </c>
      <c r="K74" s="64"/>
      <c r="L74" s="62"/>
    </row>
    <row r="75" spans="2:63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63" s="1" customFormat="1">
      <c r="B76" s="42"/>
      <c r="C76" s="66" t="s">
        <v>27</v>
      </c>
      <c r="D76" s="64"/>
      <c r="E76" s="64"/>
      <c r="F76" s="174" t="str">
        <f>E15</f>
        <v>Technická správa komunikací hl. m. Prahy</v>
      </c>
      <c r="G76" s="64"/>
      <c r="H76" s="64"/>
      <c r="I76" s="175" t="s">
        <v>35</v>
      </c>
      <c r="J76" s="174" t="str">
        <f>E21</f>
        <v>NOVÁK &amp; PARTNER, s.r.o.</v>
      </c>
      <c r="K76" s="64"/>
      <c r="L76" s="62"/>
    </row>
    <row r="77" spans="2:63" s="1" customFormat="1" ht="14.45" customHeight="1">
      <c r="B77" s="42"/>
      <c r="C77" s="66" t="s">
        <v>33</v>
      </c>
      <c r="D77" s="64"/>
      <c r="E77" s="64"/>
      <c r="F77" s="174" t="str">
        <f>IF(E18="","",E18)</f>
        <v/>
      </c>
      <c r="G77" s="64"/>
      <c r="H77" s="64"/>
      <c r="I77" s="173"/>
      <c r="J77" s="64"/>
      <c r="K77" s="64"/>
      <c r="L77" s="62"/>
    </row>
    <row r="78" spans="2:63" s="1" customFormat="1" ht="10.3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63" s="10" customFormat="1" ht="29.25" customHeight="1">
      <c r="B79" s="176"/>
      <c r="C79" s="177" t="s">
        <v>185</v>
      </c>
      <c r="D79" s="178" t="s">
        <v>61</v>
      </c>
      <c r="E79" s="178" t="s">
        <v>57</v>
      </c>
      <c r="F79" s="178" t="s">
        <v>186</v>
      </c>
      <c r="G79" s="178" t="s">
        <v>187</v>
      </c>
      <c r="H79" s="178" t="s">
        <v>188</v>
      </c>
      <c r="I79" s="179" t="s">
        <v>189</v>
      </c>
      <c r="J79" s="178" t="s">
        <v>177</v>
      </c>
      <c r="K79" s="180" t="s">
        <v>190</v>
      </c>
      <c r="L79" s="181"/>
      <c r="M79" s="82" t="s">
        <v>191</v>
      </c>
      <c r="N79" s="83" t="s">
        <v>46</v>
      </c>
      <c r="O79" s="83" t="s">
        <v>192</v>
      </c>
      <c r="P79" s="83" t="s">
        <v>193</v>
      </c>
      <c r="Q79" s="83" t="s">
        <v>194</v>
      </c>
      <c r="R79" s="83" t="s">
        <v>195</v>
      </c>
      <c r="S79" s="83" t="s">
        <v>196</v>
      </c>
      <c r="T79" s="84" t="s">
        <v>197</v>
      </c>
    </row>
    <row r="80" spans="2:63" s="1" customFormat="1" ht="29.25" customHeight="1">
      <c r="B80" s="42"/>
      <c r="C80" s="88" t="s">
        <v>178</v>
      </c>
      <c r="D80" s="64"/>
      <c r="E80" s="64"/>
      <c r="F80" s="64"/>
      <c r="G80" s="64"/>
      <c r="H80" s="64"/>
      <c r="I80" s="173"/>
      <c r="J80" s="182">
        <f>BK80</f>
        <v>0</v>
      </c>
      <c r="K80" s="64"/>
      <c r="L80" s="62"/>
      <c r="M80" s="85"/>
      <c r="N80" s="86"/>
      <c r="O80" s="86"/>
      <c r="P80" s="183">
        <f>P81</f>
        <v>0</v>
      </c>
      <c r="Q80" s="86"/>
      <c r="R80" s="183">
        <f>R81</f>
        <v>0</v>
      </c>
      <c r="S80" s="86"/>
      <c r="T80" s="184">
        <f>T81</f>
        <v>0</v>
      </c>
      <c r="AT80" s="25" t="s">
        <v>75</v>
      </c>
      <c r="AU80" s="25" t="s">
        <v>179</v>
      </c>
      <c r="BK80" s="185">
        <f>BK81</f>
        <v>0</v>
      </c>
    </row>
    <row r="81" spans="2:65" s="11" customFormat="1" ht="37.35" customHeight="1">
      <c r="B81" s="186"/>
      <c r="C81" s="187"/>
      <c r="D81" s="188" t="s">
        <v>75</v>
      </c>
      <c r="E81" s="189" t="s">
        <v>198</v>
      </c>
      <c r="F81" s="189" t="s">
        <v>199</v>
      </c>
      <c r="G81" s="187"/>
      <c r="H81" s="187"/>
      <c r="I81" s="190"/>
      <c r="J81" s="191">
        <f>BK81</f>
        <v>0</v>
      </c>
      <c r="K81" s="187"/>
      <c r="L81" s="192"/>
      <c r="M81" s="193"/>
      <c r="N81" s="194"/>
      <c r="O81" s="194"/>
      <c r="P81" s="195">
        <f>P82+P99+P106</f>
        <v>0</v>
      </c>
      <c r="Q81" s="194"/>
      <c r="R81" s="195">
        <f>R82+R99+R106</f>
        <v>0</v>
      </c>
      <c r="S81" s="194"/>
      <c r="T81" s="196">
        <f>T82+T99+T106</f>
        <v>0</v>
      </c>
      <c r="AR81" s="197" t="s">
        <v>200</v>
      </c>
      <c r="AT81" s="198" t="s">
        <v>75</v>
      </c>
      <c r="AU81" s="198" t="s">
        <v>76</v>
      </c>
      <c r="AY81" s="197" t="s">
        <v>201</v>
      </c>
      <c r="BK81" s="199">
        <f>BK82+BK99+BK106</f>
        <v>0</v>
      </c>
    </row>
    <row r="82" spans="2:65" s="11" customFormat="1" ht="19.899999999999999" customHeight="1">
      <c r="B82" s="186"/>
      <c r="C82" s="187"/>
      <c r="D82" s="188" t="s">
        <v>75</v>
      </c>
      <c r="E82" s="200" t="s">
        <v>202</v>
      </c>
      <c r="F82" s="200" t="s">
        <v>203</v>
      </c>
      <c r="G82" s="187"/>
      <c r="H82" s="187"/>
      <c r="I82" s="190"/>
      <c r="J82" s="201">
        <f>BK82</f>
        <v>0</v>
      </c>
      <c r="K82" s="187"/>
      <c r="L82" s="192"/>
      <c r="M82" s="193"/>
      <c r="N82" s="194"/>
      <c r="O82" s="194"/>
      <c r="P82" s="195">
        <f>SUM(P83:P98)</f>
        <v>0</v>
      </c>
      <c r="Q82" s="194"/>
      <c r="R82" s="195">
        <f>SUM(R83:R98)</f>
        <v>0</v>
      </c>
      <c r="S82" s="194"/>
      <c r="T82" s="196">
        <f>SUM(T83:T98)</f>
        <v>0</v>
      </c>
      <c r="AR82" s="197" t="s">
        <v>200</v>
      </c>
      <c r="AT82" s="198" t="s">
        <v>75</v>
      </c>
      <c r="AU82" s="198" t="s">
        <v>84</v>
      </c>
      <c r="AY82" s="197" t="s">
        <v>201</v>
      </c>
      <c r="BK82" s="199">
        <f>SUM(BK83:BK98)</f>
        <v>0</v>
      </c>
    </row>
    <row r="83" spans="2:65" s="1" customFormat="1" ht="16.5" customHeight="1">
      <c r="B83" s="42"/>
      <c r="C83" s="202" t="s">
        <v>84</v>
      </c>
      <c r="D83" s="202" t="s">
        <v>204</v>
      </c>
      <c r="E83" s="203" t="s">
        <v>205</v>
      </c>
      <c r="F83" s="204" t="s">
        <v>206</v>
      </c>
      <c r="G83" s="205" t="s">
        <v>207</v>
      </c>
      <c r="H83" s="206">
        <v>1</v>
      </c>
      <c r="I83" s="207"/>
      <c r="J83" s="208">
        <f>ROUND(I83*H83,2)</f>
        <v>0</v>
      </c>
      <c r="K83" s="204" t="s">
        <v>21</v>
      </c>
      <c r="L83" s="62"/>
      <c r="M83" s="209" t="s">
        <v>21</v>
      </c>
      <c r="N83" s="210" t="s">
        <v>47</v>
      </c>
      <c r="O83" s="43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25" t="s">
        <v>208</v>
      </c>
      <c r="AT83" s="25" t="s">
        <v>204</v>
      </c>
      <c r="AU83" s="25" t="s">
        <v>86</v>
      </c>
      <c r="AY83" s="25" t="s">
        <v>201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25" t="s">
        <v>84</v>
      </c>
      <c r="BK83" s="213">
        <f>ROUND(I83*H83,2)</f>
        <v>0</v>
      </c>
      <c r="BL83" s="25" t="s">
        <v>208</v>
      </c>
      <c r="BM83" s="25" t="s">
        <v>209</v>
      </c>
    </row>
    <row r="84" spans="2:65" s="1" customFormat="1" ht="13.5">
      <c r="B84" s="42"/>
      <c r="C84" s="64"/>
      <c r="D84" s="214" t="s">
        <v>210</v>
      </c>
      <c r="E84" s="64"/>
      <c r="F84" s="215" t="s">
        <v>206</v>
      </c>
      <c r="G84" s="64"/>
      <c r="H84" s="64"/>
      <c r="I84" s="173"/>
      <c r="J84" s="64"/>
      <c r="K84" s="64"/>
      <c r="L84" s="62"/>
      <c r="M84" s="216"/>
      <c r="N84" s="43"/>
      <c r="O84" s="43"/>
      <c r="P84" s="43"/>
      <c r="Q84" s="43"/>
      <c r="R84" s="43"/>
      <c r="S84" s="43"/>
      <c r="T84" s="79"/>
      <c r="AT84" s="25" t="s">
        <v>210</v>
      </c>
      <c r="AU84" s="25" t="s">
        <v>86</v>
      </c>
    </row>
    <row r="85" spans="2:65" s="1" customFormat="1" ht="16.5" customHeight="1">
      <c r="B85" s="42"/>
      <c r="C85" s="202" t="s">
        <v>86</v>
      </c>
      <c r="D85" s="202" t="s">
        <v>204</v>
      </c>
      <c r="E85" s="203" t="s">
        <v>211</v>
      </c>
      <c r="F85" s="204" t="s">
        <v>212</v>
      </c>
      <c r="G85" s="205" t="s">
        <v>213</v>
      </c>
      <c r="H85" s="206">
        <v>1</v>
      </c>
      <c r="I85" s="207"/>
      <c r="J85" s="208">
        <f>ROUND(I85*H85,2)</f>
        <v>0</v>
      </c>
      <c r="K85" s="204" t="s">
        <v>214</v>
      </c>
      <c r="L85" s="62"/>
      <c r="M85" s="209" t="s">
        <v>21</v>
      </c>
      <c r="N85" s="210" t="s">
        <v>47</v>
      </c>
      <c r="O85" s="43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208</v>
      </c>
      <c r="AT85" s="25" t="s">
        <v>204</v>
      </c>
      <c r="AU85" s="25" t="s">
        <v>86</v>
      </c>
      <c r="AY85" s="25" t="s">
        <v>201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84</v>
      </c>
      <c r="BK85" s="213">
        <f>ROUND(I85*H85,2)</f>
        <v>0</v>
      </c>
      <c r="BL85" s="25" t="s">
        <v>208</v>
      </c>
      <c r="BM85" s="25" t="s">
        <v>215</v>
      </c>
    </row>
    <row r="86" spans="2:65" s="1" customFormat="1" ht="13.5">
      <c r="B86" s="42"/>
      <c r="C86" s="64"/>
      <c r="D86" s="214" t="s">
        <v>210</v>
      </c>
      <c r="E86" s="64"/>
      <c r="F86" s="215" t="s">
        <v>212</v>
      </c>
      <c r="G86" s="64"/>
      <c r="H86" s="64"/>
      <c r="I86" s="173"/>
      <c r="J86" s="64"/>
      <c r="K86" s="64"/>
      <c r="L86" s="62"/>
      <c r="M86" s="216"/>
      <c r="N86" s="43"/>
      <c r="O86" s="43"/>
      <c r="P86" s="43"/>
      <c r="Q86" s="43"/>
      <c r="R86" s="43"/>
      <c r="S86" s="43"/>
      <c r="T86" s="79"/>
      <c r="AT86" s="25" t="s">
        <v>210</v>
      </c>
      <c r="AU86" s="25" t="s">
        <v>86</v>
      </c>
    </row>
    <row r="87" spans="2:65" s="1" customFormat="1" ht="16.5" customHeight="1">
      <c r="B87" s="42"/>
      <c r="C87" s="202" t="s">
        <v>121</v>
      </c>
      <c r="D87" s="202" t="s">
        <v>204</v>
      </c>
      <c r="E87" s="203" t="s">
        <v>216</v>
      </c>
      <c r="F87" s="204" t="s">
        <v>217</v>
      </c>
      <c r="G87" s="205" t="s">
        <v>207</v>
      </c>
      <c r="H87" s="206">
        <v>1</v>
      </c>
      <c r="I87" s="207"/>
      <c r="J87" s="208">
        <f>ROUND(I87*H87,2)</f>
        <v>0</v>
      </c>
      <c r="K87" s="204" t="s">
        <v>21</v>
      </c>
      <c r="L87" s="62"/>
      <c r="M87" s="209" t="s">
        <v>21</v>
      </c>
      <c r="N87" s="210" t="s">
        <v>47</v>
      </c>
      <c r="O87" s="43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208</v>
      </c>
      <c r="AT87" s="25" t="s">
        <v>204</v>
      </c>
      <c r="AU87" s="25" t="s">
        <v>86</v>
      </c>
      <c r="AY87" s="25" t="s">
        <v>201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84</v>
      </c>
      <c r="BK87" s="213">
        <f>ROUND(I87*H87,2)</f>
        <v>0</v>
      </c>
      <c r="BL87" s="25" t="s">
        <v>208</v>
      </c>
      <c r="BM87" s="25" t="s">
        <v>218</v>
      </c>
    </row>
    <row r="88" spans="2:65" s="1" customFormat="1" ht="13.5">
      <c r="B88" s="42"/>
      <c r="C88" s="64"/>
      <c r="D88" s="214" t="s">
        <v>210</v>
      </c>
      <c r="E88" s="64"/>
      <c r="F88" s="215" t="s">
        <v>217</v>
      </c>
      <c r="G88" s="64"/>
      <c r="H88" s="64"/>
      <c r="I88" s="173"/>
      <c r="J88" s="64"/>
      <c r="K88" s="64"/>
      <c r="L88" s="62"/>
      <c r="M88" s="216"/>
      <c r="N88" s="43"/>
      <c r="O88" s="43"/>
      <c r="P88" s="43"/>
      <c r="Q88" s="43"/>
      <c r="R88" s="43"/>
      <c r="S88" s="43"/>
      <c r="T88" s="79"/>
      <c r="AT88" s="25" t="s">
        <v>210</v>
      </c>
      <c r="AU88" s="25" t="s">
        <v>86</v>
      </c>
    </row>
    <row r="89" spans="2:65" s="1" customFormat="1" ht="16.5" customHeight="1">
      <c r="B89" s="42"/>
      <c r="C89" s="202" t="s">
        <v>219</v>
      </c>
      <c r="D89" s="202" t="s">
        <v>204</v>
      </c>
      <c r="E89" s="203" t="s">
        <v>220</v>
      </c>
      <c r="F89" s="204" t="s">
        <v>221</v>
      </c>
      <c r="G89" s="205" t="s">
        <v>207</v>
      </c>
      <c r="H89" s="206">
        <v>1</v>
      </c>
      <c r="I89" s="207"/>
      <c r="J89" s="208">
        <f>ROUND(I89*H89,2)</f>
        <v>0</v>
      </c>
      <c r="K89" s="204" t="s">
        <v>21</v>
      </c>
      <c r="L89" s="62"/>
      <c r="M89" s="209" t="s">
        <v>21</v>
      </c>
      <c r="N89" s="210" t="s">
        <v>47</v>
      </c>
      <c r="O89" s="43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208</v>
      </c>
      <c r="AT89" s="25" t="s">
        <v>204</v>
      </c>
      <c r="AU89" s="25" t="s">
        <v>86</v>
      </c>
      <c r="AY89" s="25" t="s">
        <v>201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84</v>
      </c>
      <c r="BK89" s="213">
        <f>ROUND(I89*H89,2)</f>
        <v>0</v>
      </c>
      <c r="BL89" s="25" t="s">
        <v>208</v>
      </c>
      <c r="BM89" s="25" t="s">
        <v>222</v>
      </c>
    </row>
    <row r="90" spans="2:65" s="1" customFormat="1" ht="13.5">
      <c r="B90" s="42"/>
      <c r="C90" s="64"/>
      <c r="D90" s="214" t="s">
        <v>210</v>
      </c>
      <c r="E90" s="64"/>
      <c r="F90" s="215" t="s">
        <v>221</v>
      </c>
      <c r="G90" s="64"/>
      <c r="H90" s="64"/>
      <c r="I90" s="173"/>
      <c r="J90" s="64"/>
      <c r="K90" s="64"/>
      <c r="L90" s="62"/>
      <c r="M90" s="216"/>
      <c r="N90" s="43"/>
      <c r="O90" s="43"/>
      <c r="P90" s="43"/>
      <c r="Q90" s="43"/>
      <c r="R90" s="43"/>
      <c r="S90" s="43"/>
      <c r="T90" s="79"/>
      <c r="AT90" s="25" t="s">
        <v>210</v>
      </c>
      <c r="AU90" s="25" t="s">
        <v>86</v>
      </c>
    </row>
    <row r="91" spans="2:65" s="1" customFormat="1" ht="16.5" customHeight="1">
      <c r="B91" s="42"/>
      <c r="C91" s="202" t="s">
        <v>200</v>
      </c>
      <c r="D91" s="202" t="s">
        <v>204</v>
      </c>
      <c r="E91" s="203" t="s">
        <v>223</v>
      </c>
      <c r="F91" s="204" t="s">
        <v>224</v>
      </c>
      <c r="G91" s="205" t="s">
        <v>207</v>
      </c>
      <c r="H91" s="206">
        <v>1</v>
      </c>
      <c r="I91" s="207"/>
      <c r="J91" s="208">
        <f>ROUND(I91*H91,2)</f>
        <v>0</v>
      </c>
      <c r="K91" s="204" t="s">
        <v>21</v>
      </c>
      <c r="L91" s="62"/>
      <c r="M91" s="209" t="s">
        <v>21</v>
      </c>
      <c r="N91" s="210" t="s">
        <v>47</v>
      </c>
      <c r="O91" s="43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208</v>
      </c>
      <c r="AT91" s="25" t="s">
        <v>204</v>
      </c>
      <c r="AU91" s="25" t="s">
        <v>86</v>
      </c>
      <c r="AY91" s="25" t="s">
        <v>201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84</v>
      </c>
      <c r="BK91" s="213">
        <f>ROUND(I91*H91,2)</f>
        <v>0</v>
      </c>
      <c r="BL91" s="25" t="s">
        <v>208</v>
      </c>
      <c r="BM91" s="25" t="s">
        <v>225</v>
      </c>
    </row>
    <row r="92" spans="2:65" s="1" customFormat="1" ht="13.5">
      <c r="B92" s="42"/>
      <c r="C92" s="64"/>
      <c r="D92" s="214" t="s">
        <v>210</v>
      </c>
      <c r="E92" s="64"/>
      <c r="F92" s="215" t="s">
        <v>224</v>
      </c>
      <c r="G92" s="64"/>
      <c r="H92" s="64"/>
      <c r="I92" s="173"/>
      <c r="J92" s="64"/>
      <c r="K92" s="64"/>
      <c r="L92" s="62"/>
      <c r="M92" s="216"/>
      <c r="N92" s="43"/>
      <c r="O92" s="43"/>
      <c r="P92" s="43"/>
      <c r="Q92" s="43"/>
      <c r="R92" s="43"/>
      <c r="S92" s="43"/>
      <c r="T92" s="79"/>
      <c r="AT92" s="25" t="s">
        <v>210</v>
      </c>
      <c r="AU92" s="25" t="s">
        <v>86</v>
      </c>
    </row>
    <row r="93" spans="2:65" s="1" customFormat="1" ht="16.5" customHeight="1">
      <c r="B93" s="42"/>
      <c r="C93" s="202" t="s">
        <v>226</v>
      </c>
      <c r="D93" s="202" t="s">
        <v>204</v>
      </c>
      <c r="E93" s="203" t="s">
        <v>227</v>
      </c>
      <c r="F93" s="204" t="s">
        <v>228</v>
      </c>
      <c r="G93" s="205" t="s">
        <v>229</v>
      </c>
      <c r="H93" s="206">
        <v>1</v>
      </c>
      <c r="I93" s="207"/>
      <c r="J93" s="208">
        <f>ROUND(I93*H93,2)</f>
        <v>0</v>
      </c>
      <c r="K93" s="204" t="s">
        <v>21</v>
      </c>
      <c r="L93" s="62"/>
      <c r="M93" s="209" t="s">
        <v>21</v>
      </c>
      <c r="N93" s="210" t="s">
        <v>47</v>
      </c>
      <c r="O93" s="43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208</v>
      </c>
      <c r="AT93" s="25" t="s">
        <v>204</v>
      </c>
      <c r="AU93" s="25" t="s">
        <v>86</v>
      </c>
      <c r="AY93" s="25" t="s">
        <v>201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84</v>
      </c>
      <c r="BK93" s="213">
        <f>ROUND(I93*H93,2)</f>
        <v>0</v>
      </c>
      <c r="BL93" s="25" t="s">
        <v>208</v>
      </c>
      <c r="BM93" s="25" t="s">
        <v>230</v>
      </c>
    </row>
    <row r="94" spans="2:65" s="1" customFormat="1" ht="13.5">
      <c r="B94" s="42"/>
      <c r="C94" s="64"/>
      <c r="D94" s="214" t="s">
        <v>210</v>
      </c>
      <c r="E94" s="64"/>
      <c r="F94" s="215" t="s">
        <v>228</v>
      </c>
      <c r="G94" s="64"/>
      <c r="H94" s="64"/>
      <c r="I94" s="173"/>
      <c r="J94" s="64"/>
      <c r="K94" s="64"/>
      <c r="L94" s="62"/>
      <c r="M94" s="216"/>
      <c r="N94" s="43"/>
      <c r="O94" s="43"/>
      <c r="P94" s="43"/>
      <c r="Q94" s="43"/>
      <c r="R94" s="43"/>
      <c r="S94" s="43"/>
      <c r="T94" s="79"/>
      <c r="AT94" s="25" t="s">
        <v>210</v>
      </c>
      <c r="AU94" s="25" t="s">
        <v>86</v>
      </c>
    </row>
    <row r="95" spans="2:65" s="1" customFormat="1" ht="16.5" customHeight="1">
      <c r="B95" s="42"/>
      <c r="C95" s="202" t="s">
        <v>231</v>
      </c>
      <c r="D95" s="202" t="s">
        <v>204</v>
      </c>
      <c r="E95" s="203" t="s">
        <v>232</v>
      </c>
      <c r="F95" s="204" t="s">
        <v>233</v>
      </c>
      <c r="G95" s="205" t="s">
        <v>229</v>
      </c>
      <c r="H95" s="206">
        <v>1</v>
      </c>
      <c r="I95" s="207"/>
      <c r="J95" s="208">
        <f>ROUND(I95*H95,2)</f>
        <v>0</v>
      </c>
      <c r="K95" s="204" t="s">
        <v>214</v>
      </c>
      <c r="L95" s="62"/>
      <c r="M95" s="209" t="s">
        <v>21</v>
      </c>
      <c r="N95" s="210" t="s">
        <v>47</v>
      </c>
      <c r="O95" s="43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208</v>
      </c>
      <c r="AT95" s="25" t="s">
        <v>204</v>
      </c>
      <c r="AU95" s="25" t="s">
        <v>86</v>
      </c>
      <c r="AY95" s="25" t="s">
        <v>201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84</v>
      </c>
      <c r="BK95" s="213">
        <f>ROUND(I95*H95,2)</f>
        <v>0</v>
      </c>
      <c r="BL95" s="25" t="s">
        <v>208</v>
      </c>
      <c r="BM95" s="25" t="s">
        <v>234</v>
      </c>
    </row>
    <row r="96" spans="2:65" s="1" customFormat="1" ht="13.5">
      <c r="B96" s="42"/>
      <c r="C96" s="64"/>
      <c r="D96" s="214" t="s">
        <v>210</v>
      </c>
      <c r="E96" s="64"/>
      <c r="F96" s="215" t="s">
        <v>233</v>
      </c>
      <c r="G96" s="64"/>
      <c r="H96" s="64"/>
      <c r="I96" s="173"/>
      <c r="J96" s="64"/>
      <c r="K96" s="64"/>
      <c r="L96" s="62"/>
      <c r="M96" s="216"/>
      <c r="N96" s="43"/>
      <c r="O96" s="43"/>
      <c r="P96" s="43"/>
      <c r="Q96" s="43"/>
      <c r="R96" s="43"/>
      <c r="S96" s="43"/>
      <c r="T96" s="79"/>
      <c r="AT96" s="25" t="s">
        <v>210</v>
      </c>
      <c r="AU96" s="25" t="s">
        <v>86</v>
      </c>
    </row>
    <row r="97" spans="2:65" s="1" customFormat="1" ht="16.5" customHeight="1">
      <c r="B97" s="42"/>
      <c r="C97" s="202" t="s">
        <v>235</v>
      </c>
      <c r="D97" s="202" t="s">
        <v>204</v>
      </c>
      <c r="E97" s="203" t="s">
        <v>236</v>
      </c>
      <c r="F97" s="204" t="s">
        <v>237</v>
      </c>
      <c r="G97" s="205" t="s">
        <v>207</v>
      </c>
      <c r="H97" s="206">
        <v>1</v>
      </c>
      <c r="I97" s="207"/>
      <c r="J97" s="208">
        <f>ROUND(I97*H97,2)</f>
        <v>0</v>
      </c>
      <c r="K97" s="204" t="s">
        <v>21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208</v>
      </c>
      <c r="AT97" s="25" t="s">
        <v>204</v>
      </c>
      <c r="AU97" s="25" t="s">
        <v>86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208</v>
      </c>
      <c r="BM97" s="25" t="s">
        <v>238</v>
      </c>
    </row>
    <row r="98" spans="2:65" s="1" customFormat="1" ht="13.5">
      <c r="B98" s="42"/>
      <c r="C98" s="64"/>
      <c r="D98" s="214" t="s">
        <v>210</v>
      </c>
      <c r="E98" s="64"/>
      <c r="F98" s="215" t="s">
        <v>237</v>
      </c>
      <c r="G98" s="64"/>
      <c r="H98" s="64"/>
      <c r="I98" s="173"/>
      <c r="J98" s="64"/>
      <c r="K98" s="64"/>
      <c r="L98" s="62"/>
      <c r="M98" s="216"/>
      <c r="N98" s="43"/>
      <c r="O98" s="43"/>
      <c r="P98" s="43"/>
      <c r="Q98" s="43"/>
      <c r="R98" s="43"/>
      <c r="S98" s="43"/>
      <c r="T98" s="79"/>
      <c r="AT98" s="25" t="s">
        <v>210</v>
      </c>
      <c r="AU98" s="25" t="s">
        <v>86</v>
      </c>
    </row>
    <row r="99" spans="2:65" s="11" customFormat="1" ht="29.85" customHeight="1">
      <c r="B99" s="186"/>
      <c r="C99" s="187"/>
      <c r="D99" s="188" t="s">
        <v>75</v>
      </c>
      <c r="E99" s="200" t="s">
        <v>239</v>
      </c>
      <c r="F99" s="200" t="s">
        <v>240</v>
      </c>
      <c r="G99" s="187"/>
      <c r="H99" s="187"/>
      <c r="I99" s="190"/>
      <c r="J99" s="201">
        <f>BK99</f>
        <v>0</v>
      </c>
      <c r="K99" s="187"/>
      <c r="L99" s="192"/>
      <c r="M99" s="193"/>
      <c r="N99" s="194"/>
      <c r="O99" s="194"/>
      <c r="P99" s="195">
        <f>SUM(P100:P105)</f>
        <v>0</v>
      </c>
      <c r="Q99" s="194"/>
      <c r="R99" s="195">
        <f>SUM(R100:R105)</f>
        <v>0</v>
      </c>
      <c r="S99" s="194"/>
      <c r="T99" s="196">
        <f>SUM(T100:T105)</f>
        <v>0</v>
      </c>
      <c r="AR99" s="197" t="s">
        <v>200</v>
      </c>
      <c r="AT99" s="198" t="s">
        <v>75</v>
      </c>
      <c r="AU99" s="198" t="s">
        <v>84</v>
      </c>
      <c r="AY99" s="197" t="s">
        <v>201</v>
      </c>
      <c r="BK99" s="199">
        <f>SUM(BK100:BK105)</f>
        <v>0</v>
      </c>
    </row>
    <row r="100" spans="2:65" s="1" customFormat="1" ht="25.5" customHeight="1">
      <c r="B100" s="42"/>
      <c r="C100" s="202" t="s">
        <v>241</v>
      </c>
      <c r="D100" s="202" t="s">
        <v>204</v>
      </c>
      <c r="E100" s="203" t="s">
        <v>242</v>
      </c>
      <c r="F100" s="204" t="s">
        <v>243</v>
      </c>
      <c r="G100" s="205" t="s">
        <v>207</v>
      </c>
      <c r="H100" s="206">
        <v>1</v>
      </c>
      <c r="I100" s="207"/>
      <c r="J100" s="208">
        <f>ROUND(I100*H100,2)</f>
        <v>0</v>
      </c>
      <c r="K100" s="204" t="s">
        <v>21</v>
      </c>
      <c r="L100" s="62"/>
      <c r="M100" s="209" t="s">
        <v>21</v>
      </c>
      <c r="N100" s="210" t="s">
        <v>47</v>
      </c>
      <c r="O100" s="43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208</v>
      </c>
      <c r="AT100" s="25" t="s">
        <v>204</v>
      </c>
      <c r="AU100" s="25" t="s">
        <v>86</v>
      </c>
      <c r="AY100" s="25" t="s">
        <v>201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208</v>
      </c>
      <c r="BM100" s="25" t="s">
        <v>244</v>
      </c>
    </row>
    <row r="101" spans="2:65" s="1" customFormat="1" ht="27">
      <c r="B101" s="42"/>
      <c r="C101" s="64"/>
      <c r="D101" s="214" t="s">
        <v>210</v>
      </c>
      <c r="E101" s="64"/>
      <c r="F101" s="215" t="s">
        <v>243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210</v>
      </c>
      <c r="AU101" s="25" t="s">
        <v>86</v>
      </c>
    </row>
    <row r="102" spans="2:65" s="1" customFormat="1" ht="16.5" customHeight="1">
      <c r="B102" s="42"/>
      <c r="C102" s="202" t="s">
        <v>245</v>
      </c>
      <c r="D102" s="202" t="s">
        <v>204</v>
      </c>
      <c r="E102" s="203" t="s">
        <v>246</v>
      </c>
      <c r="F102" s="204" t="s">
        <v>247</v>
      </c>
      <c r="G102" s="205" t="s">
        <v>229</v>
      </c>
      <c r="H102" s="206">
        <v>2</v>
      </c>
      <c r="I102" s="207"/>
      <c r="J102" s="208">
        <f>ROUND(I102*H102,2)</f>
        <v>0</v>
      </c>
      <c r="K102" s="204" t="s">
        <v>214</v>
      </c>
      <c r="L102" s="62"/>
      <c r="M102" s="209" t="s">
        <v>21</v>
      </c>
      <c r="N102" s="210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208</v>
      </c>
      <c r="AT102" s="25" t="s">
        <v>204</v>
      </c>
      <c r="AU102" s="25" t="s">
        <v>86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208</v>
      </c>
      <c r="BM102" s="25" t="s">
        <v>248</v>
      </c>
    </row>
    <row r="103" spans="2:65" s="1" customFormat="1" ht="13.5">
      <c r="B103" s="42"/>
      <c r="C103" s="64"/>
      <c r="D103" s="214" t="s">
        <v>210</v>
      </c>
      <c r="E103" s="64"/>
      <c r="F103" s="215" t="s">
        <v>247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86</v>
      </c>
    </row>
    <row r="104" spans="2:65" s="1" customFormat="1" ht="16.5" customHeight="1">
      <c r="B104" s="42"/>
      <c r="C104" s="202" t="s">
        <v>249</v>
      </c>
      <c r="D104" s="202" t="s">
        <v>204</v>
      </c>
      <c r="E104" s="203" t="s">
        <v>250</v>
      </c>
      <c r="F104" s="204" t="s">
        <v>251</v>
      </c>
      <c r="G104" s="205" t="s">
        <v>207</v>
      </c>
      <c r="H104" s="206">
        <v>1</v>
      </c>
      <c r="I104" s="207"/>
      <c r="J104" s="208">
        <f>ROUND(I104*H104,2)</f>
        <v>0</v>
      </c>
      <c r="K104" s="204" t="s">
        <v>214</v>
      </c>
      <c r="L104" s="62"/>
      <c r="M104" s="209" t="s">
        <v>21</v>
      </c>
      <c r="N104" s="210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208</v>
      </c>
      <c r="AT104" s="25" t="s">
        <v>204</v>
      </c>
      <c r="AU104" s="25" t="s">
        <v>86</v>
      </c>
      <c r="AY104" s="25" t="s">
        <v>201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208</v>
      </c>
      <c r="BM104" s="25" t="s">
        <v>252</v>
      </c>
    </row>
    <row r="105" spans="2:65" s="1" customFormat="1" ht="13.5">
      <c r="B105" s="42"/>
      <c r="C105" s="64"/>
      <c r="D105" s="214" t="s">
        <v>210</v>
      </c>
      <c r="E105" s="64"/>
      <c r="F105" s="215" t="s">
        <v>251</v>
      </c>
      <c r="G105" s="64"/>
      <c r="H105" s="64"/>
      <c r="I105" s="173"/>
      <c r="J105" s="64"/>
      <c r="K105" s="64"/>
      <c r="L105" s="62"/>
      <c r="M105" s="216"/>
      <c r="N105" s="43"/>
      <c r="O105" s="43"/>
      <c r="P105" s="43"/>
      <c r="Q105" s="43"/>
      <c r="R105" s="43"/>
      <c r="S105" s="43"/>
      <c r="T105" s="79"/>
      <c r="AT105" s="25" t="s">
        <v>210</v>
      </c>
      <c r="AU105" s="25" t="s">
        <v>86</v>
      </c>
    </row>
    <row r="106" spans="2:65" s="11" customFormat="1" ht="29.85" customHeight="1">
      <c r="B106" s="186"/>
      <c r="C106" s="187"/>
      <c r="D106" s="188" t="s">
        <v>75</v>
      </c>
      <c r="E106" s="200" t="s">
        <v>253</v>
      </c>
      <c r="F106" s="200" t="s">
        <v>254</v>
      </c>
      <c r="G106" s="187"/>
      <c r="H106" s="187"/>
      <c r="I106" s="190"/>
      <c r="J106" s="201">
        <f>BK106</f>
        <v>0</v>
      </c>
      <c r="K106" s="187"/>
      <c r="L106" s="192"/>
      <c r="M106" s="193"/>
      <c r="N106" s="194"/>
      <c r="O106" s="194"/>
      <c r="P106" s="195">
        <f>SUM(P107:P114)</f>
        <v>0</v>
      </c>
      <c r="Q106" s="194"/>
      <c r="R106" s="195">
        <f>SUM(R107:R114)</f>
        <v>0</v>
      </c>
      <c r="S106" s="194"/>
      <c r="T106" s="196">
        <f>SUM(T107:T114)</f>
        <v>0</v>
      </c>
      <c r="AR106" s="197" t="s">
        <v>200</v>
      </c>
      <c r="AT106" s="198" t="s">
        <v>75</v>
      </c>
      <c r="AU106" s="198" t="s">
        <v>84</v>
      </c>
      <c r="AY106" s="197" t="s">
        <v>201</v>
      </c>
      <c r="BK106" s="199">
        <f>SUM(BK107:BK114)</f>
        <v>0</v>
      </c>
    </row>
    <row r="107" spans="2:65" s="1" customFormat="1" ht="16.5" customHeight="1">
      <c r="B107" s="42"/>
      <c r="C107" s="202" t="s">
        <v>255</v>
      </c>
      <c r="D107" s="202" t="s">
        <v>204</v>
      </c>
      <c r="E107" s="203" t="s">
        <v>256</v>
      </c>
      <c r="F107" s="204" t="s">
        <v>257</v>
      </c>
      <c r="G107" s="205" t="s">
        <v>207</v>
      </c>
      <c r="H107" s="206">
        <v>1</v>
      </c>
      <c r="I107" s="207"/>
      <c r="J107" s="208">
        <f>ROUND(I107*H107,2)</f>
        <v>0</v>
      </c>
      <c r="K107" s="204" t="s">
        <v>21</v>
      </c>
      <c r="L107" s="62"/>
      <c r="M107" s="209" t="s">
        <v>21</v>
      </c>
      <c r="N107" s="210" t="s">
        <v>47</v>
      </c>
      <c r="O107" s="43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208</v>
      </c>
      <c r="AT107" s="25" t="s">
        <v>204</v>
      </c>
      <c r="AU107" s="25" t="s">
        <v>86</v>
      </c>
      <c r="AY107" s="25" t="s">
        <v>201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84</v>
      </c>
      <c r="BK107" s="213">
        <f>ROUND(I107*H107,2)</f>
        <v>0</v>
      </c>
      <c r="BL107" s="25" t="s">
        <v>208</v>
      </c>
      <c r="BM107" s="25" t="s">
        <v>258</v>
      </c>
    </row>
    <row r="108" spans="2:65" s="1" customFormat="1" ht="13.5">
      <c r="B108" s="42"/>
      <c r="C108" s="64"/>
      <c r="D108" s="214" t="s">
        <v>210</v>
      </c>
      <c r="E108" s="64"/>
      <c r="F108" s="215" t="s">
        <v>257</v>
      </c>
      <c r="G108" s="64"/>
      <c r="H108" s="64"/>
      <c r="I108" s="173"/>
      <c r="J108" s="64"/>
      <c r="K108" s="64"/>
      <c r="L108" s="62"/>
      <c r="M108" s="216"/>
      <c r="N108" s="43"/>
      <c r="O108" s="43"/>
      <c r="P108" s="43"/>
      <c r="Q108" s="43"/>
      <c r="R108" s="43"/>
      <c r="S108" s="43"/>
      <c r="T108" s="79"/>
      <c r="AT108" s="25" t="s">
        <v>210</v>
      </c>
      <c r="AU108" s="25" t="s">
        <v>86</v>
      </c>
    </row>
    <row r="109" spans="2:65" s="1" customFormat="1" ht="16.5" customHeight="1">
      <c r="B109" s="42"/>
      <c r="C109" s="202" t="s">
        <v>259</v>
      </c>
      <c r="D109" s="202" t="s">
        <v>204</v>
      </c>
      <c r="E109" s="203" t="s">
        <v>260</v>
      </c>
      <c r="F109" s="204" t="s">
        <v>261</v>
      </c>
      <c r="G109" s="205" t="s">
        <v>207</v>
      </c>
      <c r="H109" s="206">
        <v>1</v>
      </c>
      <c r="I109" s="207"/>
      <c r="J109" s="208">
        <f>ROUND(I109*H109,2)</f>
        <v>0</v>
      </c>
      <c r="K109" s="204" t="s">
        <v>21</v>
      </c>
      <c r="L109" s="62"/>
      <c r="M109" s="209" t="s">
        <v>21</v>
      </c>
      <c r="N109" s="210" t="s">
        <v>47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208</v>
      </c>
      <c r="AT109" s="25" t="s">
        <v>204</v>
      </c>
      <c r="AU109" s="25" t="s">
        <v>86</v>
      </c>
      <c r="AY109" s="25" t="s">
        <v>201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208</v>
      </c>
      <c r="BM109" s="25" t="s">
        <v>262</v>
      </c>
    </row>
    <row r="110" spans="2:65" s="1" customFormat="1" ht="13.5">
      <c r="B110" s="42"/>
      <c r="C110" s="64"/>
      <c r="D110" s="214" t="s">
        <v>210</v>
      </c>
      <c r="E110" s="64"/>
      <c r="F110" s="215" t="s">
        <v>261</v>
      </c>
      <c r="G110" s="64"/>
      <c r="H110" s="64"/>
      <c r="I110" s="173"/>
      <c r="J110" s="64"/>
      <c r="K110" s="64"/>
      <c r="L110" s="62"/>
      <c r="M110" s="216"/>
      <c r="N110" s="43"/>
      <c r="O110" s="43"/>
      <c r="P110" s="43"/>
      <c r="Q110" s="43"/>
      <c r="R110" s="43"/>
      <c r="S110" s="43"/>
      <c r="T110" s="79"/>
      <c r="AT110" s="25" t="s">
        <v>210</v>
      </c>
      <c r="AU110" s="25" t="s">
        <v>86</v>
      </c>
    </row>
    <row r="111" spans="2:65" s="1" customFormat="1" ht="16.5" customHeight="1">
      <c r="B111" s="42"/>
      <c r="C111" s="202" t="s">
        <v>263</v>
      </c>
      <c r="D111" s="202" t="s">
        <v>204</v>
      </c>
      <c r="E111" s="203" t="s">
        <v>264</v>
      </c>
      <c r="F111" s="204" t="s">
        <v>265</v>
      </c>
      <c r="G111" s="205" t="s">
        <v>207</v>
      </c>
      <c r="H111" s="206">
        <v>1</v>
      </c>
      <c r="I111" s="207"/>
      <c r="J111" s="208">
        <f>ROUND(I111*H111,2)</f>
        <v>0</v>
      </c>
      <c r="K111" s="204" t="s">
        <v>21</v>
      </c>
      <c r="L111" s="62"/>
      <c r="M111" s="209" t="s">
        <v>21</v>
      </c>
      <c r="N111" s="210" t="s">
        <v>47</v>
      </c>
      <c r="O111" s="43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208</v>
      </c>
      <c r="AT111" s="25" t="s">
        <v>204</v>
      </c>
      <c r="AU111" s="25" t="s">
        <v>86</v>
      </c>
      <c r="AY111" s="25" t="s">
        <v>201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84</v>
      </c>
      <c r="BK111" s="213">
        <f>ROUND(I111*H111,2)</f>
        <v>0</v>
      </c>
      <c r="BL111" s="25" t="s">
        <v>208</v>
      </c>
      <c r="BM111" s="25" t="s">
        <v>266</v>
      </c>
    </row>
    <row r="112" spans="2:65" s="1" customFormat="1" ht="13.5">
      <c r="B112" s="42"/>
      <c r="C112" s="64"/>
      <c r="D112" s="214" t="s">
        <v>210</v>
      </c>
      <c r="E112" s="64"/>
      <c r="F112" s="215" t="s">
        <v>265</v>
      </c>
      <c r="G112" s="64"/>
      <c r="H112" s="64"/>
      <c r="I112" s="173"/>
      <c r="J112" s="64"/>
      <c r="K112" s="64"/>
      <c r="L112" s="62"/>
      <c r="M112" s="216"/>
      <c r="N112" s="43"/>
      <c r="O112" s="43"/>
      <c r="P112" s="43"/>
      <c r="Q112" s="43"/>
      <c r="R112" s="43"/>
      <c r="S112" s="43"/>
      <c r="T112" s="79"/>
      <c r="AT112" s="25" t="s">
        <v>210</v>
      </c>
      <c r="AU112" s="25" t="s">
        <v>86</v>
      </c>
    </row>
    <row r="113" spans="2:65" s="1" customFormat="1" ht="25.5" customHeight="1">
      <c r="B113" s="42"/>
      <c r="C113" s="202" t="s">
        <v>10</v>
      </c>
      <c r="D113" s="202" t="s">
        <v>204</v>
      </c>
      <c r="E113" s="203" t="s">
        <v>267</v>
      </c>
      <c r="F113" s="204" t="s">
        <v>268</v>
      </c>
      <c r="G113" s="205" t="s">
        <v>207</v>
      </c>
      <c r="H113" s="206">
        <v>1</v>
      </c>
      <c r="I113" s="207"/>
      <c r="J113" s="208">
        <f>ROUND(I113*H113,2)</f>
        <v>0</v>
      </c>
      <c r="K113" s="204" t="s">
        <v>21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5" t="s">
        <v>208</v>
      </c>
      <c r="AT113" s="25" t="s">
        <v>204</v>
      </c>
      <c r="AU113" s="25" t="s">
        <v>86</v>
      </c>
      <c r="AY113" s="25" t="s">
        <v>201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208</v>
      </c>
      <c r="BM113" s="25" t="s">
        <v>269</v>
      </c>
    </row>
    <row r="114" spans="2:65" s="1" customFormat="1" ht="13.5">
      <c r="B114" s="42"/>
      <c r="C114" s="64"/>
      <c r="D114" s="214" t="s">
        <v>210</v>
      </c>
      <c r="E114" s="64"/>
      <c r="F114" s="215" t="s">
        <v>270</v>
      </c>
      <c r="G114" s="64"/>
      <c r="H114" s="64"/>
      <c r="I114" s="173"/>
      <c r="J114" s="64"/>
      <c r="K114" s="64"/>
      <c r="L114" s="62"/>
      <c r="M114" s="217"/>
      <c r="N114" s="218"/>
      <c r="O114" s="218"/>
      <c r="P114" s="218"/>
      <c r="Q114" s="218"/>
      <c r="R114" s="218"/>
      <c r="S114" s="218"/>
      <c r="T114" s="219"/>
      <c r="AT114" s="25" t="s">
        <v>210</v>
      </c>
      <c r="AU114" s="25" t="s">
        <v>86</v>
      </c>
    </row>
    <row r="115" spans="2:65" s="1" customFormat="1" ht="6.95" customHeight="1">
      <c r="B115" s="57"/>
      <c r="C115" s="58"/>
      <c r="D115" s="58"/>
      <c r="E115" s="58"/>
      <c r="F115" s="58"/>
      <c r="G115" s="58"/>
      <c r="H115" s="58"/>
      <c r="I115" s="149"/>
      <c r="J115" s="58"/>
      <c r="K115" s="58"/>
      <c r="L115" s="62"/>
    </row>
  </sheetData>
  <sheetProtection algorithmName="SHA-512" hashValue="/AQ10nPWbsnjyc9SdRzhJ7XPEEt5QMlG+ANoxqCa/tlwhUBlay6Kyh9jpT/z5kxlk/i54nzLfLcdqofI/2aSgQ==" saltValue="pcexdB1PKb1WKJxHqA3MyMBqVgacpxywuMVgbRjRW0nbZhHhJLgkqUZPVysCsTxx1r3VGsBw49XWW6iUNuicug==" spinCount="100000" sheet="1" objects="1" scenarios="1" formatColumns="0" formatRows="0" autoFilter="0"/>
  <autoFilter ref="C79:K11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149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2961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3051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ROUND(J91,2)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ROUND(SUM(BE91:BE104), 2)</f>
        <v>0</v>
      </c>
      <c r="G34" s="43"/>
      <c r="H34" s="43"/>
      <c r="I34" s="141">
        <v>0.21</v>
      </c>
      <c r="J34" s="140">
        <f>ROUND(ROUND((SUM(BE91:BE104)),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ROUND(SUM(BF91:BF104), 2)</f>
        <v>0</v>
      </c>
      <c r="G35" s="43"/>
      <c r="H35" s="43"/>
      <c r="I35" s="141">
        <v>0.15</v>
      </c>
      <c r="J35" s="140">
        <f>ROUND(ROUND((SUM(BF91:BF104)),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ROUND(SUM(BG91:BG104),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ROUND(SUM(BH91:BH104),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ROUND(SUM(BI91:BI104),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2961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961/OST - Ostatní náklady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J91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J92</f>
        <v>0</v>
      </c>
      <c r="K65" s="165"/>
    </row>
    <row r="66" spans="2:12" s="9" customFormat="1" ht="19.899999999999999" customHeight="1">
      <c r="B66" s="166"/>
      <c r="C66" s="167"/>
      <c r="D66" s="168" t="s">
        <v>2679</v>
      </c>
      <c r="E66" s="169"/>
      <c r="F66" s="169"/>
      <c r="G66" s="169"/>
      <c r="H66" s="169"/>
      <c r="I66" s="170"/>
      <c r="J66" s="171">
        <f>J93</f>
        <v>0</v>
      </c>
      <c r="K66" s="172"/>
    </row>
    <row r="67" spans="2:12" s="8" customFormat="1" ht="24.95" customHeight="1">
      <c r="B67" s="159"/>
      <c r="C67" s="160"/>
      <c r="D67" s="161" t="s">
        <v>2686</v>
      </c>
      <c r="E67" s="162"/>
      <c r="F67" s="162"/>
      <c r="G67" s="162"/>
      <c r="H67" s="162"/>
      <c r="I67" s="163"/>
      <c r="J67" s="164">
        <f>J96</f>
        <v>0</v>
      </c>
      <c r="K67" s="165"/>
    </row>
    <row r="68" spans="2:12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0000000000003" customHeight="1">
      <c r="B74" s="42"/>
      <c r="C74" s="63" t="s">
        <v>184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5" t="str">
        <f>E7</f>
        <v>Malešická, 1. a 2. etapa, 2. etapa Za Vackovem - Habrová</v>
      </c>
      <c r="F77" s="406"/>
      <c r="G77" s="406"/>
      <c r="H77" s="406"/>
      <c r="I77" s="173"/>
      <c r="J77" s="64"/>
      <c r="K77" s="64"/>
      <c r="L77" s="62"/>
    </row>
    <row r="78" spans="2:12">
      <c r="B78" s="29"/>
      <c r="C78" s="66" t="s">
        <v>173</v>
      </c>
      <c r="D78" s="277"/>
      <c r="E78" s="277"/>
      <c r="F78" s="277"/>
      <c r="G78" s="277"/>
      <c r="H78" s="277"/>
      <c r="J78" s="277"/>
      <c r="K78" s="277"/>
      <c r="L78" s="278"/>
    </row>
    <row r="79" spans="2:12" ht="16.5" customHeight="1">
      <c r="B79" s="29"/>
      <c r="C79" s="277"/>
      <c r="D79" s="277"/>
      <c r="E79" s="405" t="s">
        <v>2668</v>
      </c>
      <c r="F79" s="410"/>
      <c r="G79" s="410"/>
      <c r="H79" s="410"/>
      <c r="J79" s="277"/>
      <c r="K79" s="277"/>
      <c r="L79" s="278"/>
    </row>
    <row r="80" spans="2:12">
      <c r="B80" s="29"/>
      <c r="C80" s="66" t="s">
        <v>2669</v>
      </c>
      <c r="D80" s="277"/>
      <c r="E80" s="277"/>
      <c r="F80" s="277"/>
      <c r="G80" s="277"/>
      <c r="H80" s="277"/>
      <c r="J80" s="277"/>
      <c r="K80" s="277"/>
      <c r="L80" s="278"/>
    </row>
    <row r="81" spans="2:65" s="1" customFormat="1" ht="16.5" customHeight="1">
      <c r="B81" s="42"/>
      <c r="C81" s="64"/>
      <c r="D81" s="64"/>
      <c r="E81" s="409" t="s">
        <v>2961</v>
      </c>
      <c r="F81" s="407"/>
      <c r="G81" s="407"/>
      <c r="H81" s="407"/>
      <c r="I81" s="173"/>
      <c r="J81" s="64"/>
      <c r="K81" s="64"/>
      <c r="L81" s="62"/>
    </row>
    <row r="82" spans="2:65" s="1" customFormat="1" ht="14.45" customHeight="1">
      <c r="B82" s="42"/>
      <c r="C82" s="66" t="s">
        <v>2671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 ht="17.25" customHeight="1">
      <c r="B83" s="42"/>
      <c r="C83" s="64"/>
      <c r="D83" s="64"/>
      <c r="E83" s="393" t="str">
        <f>E13</f>
        <v>961/OST - Ostatní náklady</v>
      </c>
      <c r="F83" s="407"/>
      <c r="G83" s="407"/>
      <c r="H83" s="407"/>
      <c r="I83" s="173"/>
      <c r="J83" s="64"/>
      <c r="K83" s="64"/>
      <c r="L83" s="62"/>
    </row>
    <row r="84" spans="2:65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" customFormat="1" ht="18" customHeight="1">
      <c r="B85" s="42"/>
      <c r="C85" s="66" t="s">
        <v>23</v>
      </c>
      <c r="D85" s="64"/>
      <c r="E85" s="64"/>
      <c r="F85" s="174" t="str">
        <f>F16</f>
        <v xml:space="preserve"> </v>
      </c>
      <c r="G85" s="64"/>
      <c r="H85" s="64"/>
      <c r="I85" s="175" t="s">
        <v>25</v>
      </c>
      <c r="J85" s="74" t="str">
        <f>IF(J16="","",J16)</f>
        <v>25. 10. 2018</v>
      </c>
      <c r="K85" s="64"/>
      <c r="L85" s="62"/>
    </row>
    <row r="86" spans="2:65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" customFormat="1">
      <c r="B87" s="42"/>
      <c r="C87" s="66" t="s">
        <v>27</v>
      </c>
      <c r="D87" s="64"/>
      <c r="E87" s="64"/>
      <c r="F87" s="174" t="str">
        <f>E19</f>
        <v>PREdistribuce, a.s.</v>
      </c>
      <c r="G87" s="64"/>
      <c r="H87" s="64"/>
      <c r="I87" s="175" t="s">
        <v>35</v>
      </c>
      <c r="J87" s="174" t="str">
        <f>E25</f>
        <v>ELEKTROŠTIKA, s.r.o.</v>
      </c>
      <c r="K87" s="64"/>
      <c r="L87" s="62"/>
    </row>
    <row r="88" spans="2:65" s="1" customFormat="1" ht="14.45" customHeight="1">
      <c r="B88" s="42"/>
      <c r="C88" s="66" t="s">
        <v>33</v>
      </c>
      <c r="D88" s="64"/>
      <c r="E88" s="64"/>
      <c r="F88" s="174" t="str">
        <f>IF(E22="","",E22)</f>
        <v/>
      </c>
      <c r="G88" s="64"/>
      <c r="H88" s="64"/>
      <c r="I88" s="173"/>
      <c r="J88" s="64"/>
      <c r="K88" s="64"/>
      <c r="L88" s="62"/>
    </row>
    <row r="89" spans="2:65" s="1" customFormat="1" ht="10.3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65" s="10" customFormat="1" ht="29.25" customHeight="1">
      <c r="B90" s="176"/>
      <c r="C90" s="177" t="s">
        <v>185</v>
      </c>
      <c r="D90" s="178" t="s">
        <v>61</v>
      </c>
      <c r="E90" s="178" t="s">
        <v>57</v>
      </c>
      <c r="F90" s="178" t="s">
        <v>186</v>
      </c>
      <c r="G90" s="178" t="s">
        <v>187</v>
      </c>
      <c r="H90" s="178" t="s">
        <v>188</v>
      </c>
      <c r="I90" s="179" t="s">
        <v>189</v>
      </c>
      <c r="J90" s="178" t="s">
        <v>177</v>
      </c>
      <c r="K90" s="180" t="s">
        <v>190</v>
      </c>
      <c r="L90" s="181"/>
      <c r="M90" s="82" t="s">
        <v>191</v>
      </c>
      <c r="N90" s="83" t="s">
        <v>46</v>
      </c>
      <c r="O90" s="83" t="s">
        <v>192</v>
      </c>
      <c r="P90" s="83" t="s">
        <v>193</v>
      </c>
      <c r="Q90" s="83" t="s">
        <v>194</v>
      </c>
      <c r="R90" s="83" t="s">
        <v>195</v>
      </c>
      <c r="S90" s="83" t="s">
        <v>196</v>
      </c>
      <c r="T90" s="84" t="s">
        <v>197</v>
      </c>
    </row>
    <row r="91" spans="2:65" s="1" customFormat="1" ht="29.25" customHeight="1">
      <c r="B91" s="42"/>
      <c r="C91" s="88" t="s">
        <v>178</v>
      </c>
      <c r="D91" s="64"/>
      <c r="E91" s="64"/>
      <c r="F91" s="64"/>
      <c r="G91" s="64"/>
      <c r="H91" s="64"/>
      <c r="I91" s="173"/>
      <c r="J91" s="182">
        <f>BK91</f>
        <v>0</v>
      </c>
      <c r="K91" s="64"/>
      <c r="L91" s="62"/>
      <c r="M91" s="85"/>
      <c r="N91" s="86"/>
      <c r="O91" s="86"/>
      <c r="P91" s="183">
        <f>P92+P96</f>
        <v>0</v>
      </c>
      <c r="Q91" s="86"/>
      <c r="R91" s="183">
        <f>R92+R96</f>
        <v>0</v>
      </c>
      <c r="S91" s="86"/>
      <c r="T91" s="184">
        <f>T92+T96</f>
        <v>0</v>
      </c>
      <c r="AT91" s="25" t="s">
        <v>75</v>
      </c>
      <c r="AU91" s="25" t="s">
        <v>179</v>
      </c>
      <c r="BK91" s="185">
        <f>BK92+BK96</f>
        <v>0</v>
      </c>
    </row>
    <row r="92" spans="2:65" s="11" customFormat="1" ht="37.35" customHeight="1">
      <c r="B92" s="186"/>
      <c r="C92" s="187"/>
      <c r="D92" s="188" t="s">
        <v>75</v>
      </c>
      <c r="E92" s="189" t="s">
        <v>497</v>
      </c>
      <c r="F92" s="189" t="s">
        <v>2687</v>
      </c>
      <c r="G92" s="187"/>
      <c r="H92" s="187"/>
      <c r="I92" s="190"/>
      <c r="J92" s="191">
        <f>BK92</f>
        <v>0</v>
      </c>
      <c r="K92" s="187"/>
      <c r="L92" s="192"/>
      <c r="M92" s="193"/>
      <c r="N92" s="194"/>
      <c r="O92" s="194"/>
      <c r="P92" s="195">
        <f>P93</f>
        <v>0</v>
      </c>
      <c r="Q92" s="194"/>
      <c r="R92" s="195">
        <f>R93</f>
        <v>0</v>
      </c>
      <c r="S92" s="194"/>
      <c r="T92" s="196">
        <f>T93</f>
        <v>0</v>
      </c>
      <c r="AR92" s="197" t="s">
        <v>121</v>
      </c>
      <c r="AT92" s="198" t="s">
        <v>75</v>
      </c>
      <c r="AU92" s="198" t="s">
        <v>76</v>
      </c>
      <c r="AY92" s="197" t="s">
        <v>201</v>
      </c>
      <c r="BK92" s="199">
        <f>BK93</f>
        <v>0</v>
      </c>
    </row>
    <row r="93" spans="2:65" s="11" customFormat="1" ht="19.899999999999999" customHeight="1">
      <c r="B93" s="186"/>
      <c r="C93" s="187"/>
      <c r="D93" s="188" t="s">
        <v>75</v>
      </c>
      <c r="E93" s="200" t="s">
        <v>2688</v>
      </c>
      <c r="F93" s="200" t="s">
        <v>2689</v>
      </c>
      <c r="G93" s="187"/>
      <c r="H93" s="187"/>
      <c r="I93" s="190"/>
      <c r="J93" s="201">
        <f>BK93</f>
        <v>0</v>
      </c>
      <c r="K93" s="187"/>
      <c r="L93" s="192"/>
      <c r="M93" s="193"/>
      <c r="N93" s="194"/>
      <c r="O93" s="194"/>
      <c r="P93" s="195">
        <f>SUM(P94:P95)</f>
        <v>0</v>
      </c>
      <c r="Q93" s="194"/>
      <c r="R93" s="195">
        <f>SUM(R94:R95)</f>
        <v>0</v>
      </c>
      <c r="S93" s="194"/>
      <c r="T93" s="196">
        <f>SUM(T94:T95)</f>
        <v>0</v>
      </c>
      <c r="AR93" s="197" t="s">
        <v>121</v>
      </c>
      <c r="AT93" s="198" t="s">
        <v>75</v>
      </c>
      <c r="AU93" s="198" t="s">
        <v>84</v>
      </c>
      <c r="AY93" s="197" t="s">
        <v>201</v>
      </c>
      <c r="BK93" s="199">
        <f>SUM(BK94:BK95)</f>
        <v>0</v>
      </c>
    </row>
    <row r="94" spans="2:65" s="1" customFormat="1" ht="25.5" customHeight="1">
      <c r="B94" s="42"/>
      <c r="C94" s="202" t="s">
        <v>84</v>
      </c>
      <c r="D94" s="202" t="s">
        <v>204</v>
      </c>
      <c r="E94" s="203" t="s">
        <v>2881</v>
      </c>
      <c r="F94" s="204" t="s">
        <v>2882</v>
      </c>
      <c r="G94" s="205" t="s">
        <v>229</v>
      </c>
      <c r="H94" s="206">
        <v>1</v>
      </c>
      <c r="I94" s="207"/>
      <c r="J94" s="208">
        <f>ROUND(I94*H94,2)</f>
        <v>0</v>
      </c>
      <c r="K94" s="204" t="s">
        <v>2693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780</v>
      </c>
      <c r="AT94" s="25" t="s">
        <v>204</v>
      </c>
      <c r="AU94" s="25" t="s">
        <v>86</v>
      </c>
      <c r="AY94" s="25" t="s">
        <v>201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780</v>
      </c>
      <c r="BM94" s="25" t="s">
        <v>2883</v>
      </c>
    </row>
    <row r="95" spans="2:65" s="1" customFormat="1" ht="27">
      <c r="B95" s="42"/>
      <c r="C95" s="64"/>
      <c r="D95" s="214" t="s">
        <v>210</v>
      </c>
      <c r="E95" s="64"/>
      <c r="F95" s="215" t="s">
        <v>2884</v>
      </c>
      <c r="G95" s="64"/>
      <c r="H95" s="64"/>
      <c r="I95" s="173"/>
      <c r="J95" s="64"/>
      <c r="K95" s="64"/>
      <c r="L95" s="62"/>
      <c r="M95" s="216"/>
      <c r="N95" s="43"/>
      <c r="O95" s="43"/>
      <c r="P95" s="43"/>
      <c r="Q95" s="43"/>
      <c r="R95" s="43"/>
      <c r="S95" s="43"/>
      <c r="T95" s="79"/>
      <c r="AT95" s="25" t="s">
        <v>210</v>
      </c>
      <c r="AU95" s="25" t="s">
        <v>86</v>
      </c>
    </row>
    <row r="96" spans="2:65" s="11" customFormat="1" ht="37.35" customHeight="1">
      <c r="B96" s="186"/>
      <c r="C96" s="187"/>
      <c r="D96" s="188" t="s">
        <v>75</v>
      </c>
      <c r="E96" s="189" t="s">
        <v>2823</v>
      </c>
      <c r="F96" s="189" t="s">
        <v>2824</v>
      </c>
      <c r="G96" s="187"/>
      <c r="H96" s="187"/>
      <c r="I96" s="190"/>
      <c r="J96" s="191">
        <f>BK96</f>
        <v>0</v>
      </c>
      <c r="K96" s="187"/>
      <c r="L96" s="192"/>
      <c r="M96" s="193"/>
      <c r="N96" s="194"/>
      <c r="O96" s="194"/>
      <c r="P96" s="195">
        <f>SUM(P97:P104)</f>
        <v>0</v>
      </c>
      <c r="Q96" s="194"/>
      <c r="R96" s="195">
        <f>SUM(R97:R104)</f>
        <v>0</v>
      </c>
      <c r="S96" s="194"/>
      <c r="T96" s="196">
        <f>SUM(T97:T104)</f>
        <v>0</v>
      </c>
      <c r="AR96" s="197" t="s">
        <v>219</v>
      </c>
      <c r="AT96" s="198" t="s">
        <v>75</v>
      </c>
      <c r="AU96" s="198" t="s">
        <v>76</v>
      </c>
      <c r="AY96" s="197" t="s">
        <v>201</v>
      </c>
      <c r="BK96" s="199">
        <f>SUM(BK97:BK104)</f>
        <v>0</v>
      </c>
    </row>
    <row r="97" spans="2:65" s="1" customFormat="1" ht="25.5" customHeight="1">
      <c r="B97" s="42"/>
      <c r="C97" s="202" t="s">
        <v>86</v>
      </c>
      <c r="D97" s="202" t="s">
        <v>204</v>
      </c>
      <c r="E97" s="203" t="s">
        <v>2889</v>
      </c>
      <c r="F97" s="204" t="s">
        <v>2890</v>
      </c>
      <c r="G97" s="205" t="s">
        <v>213</v>
      </c>
      <c r="H97" s="206">
        <v>1</v>
      </c>
      <c r="I97" s="207"/>
      <c r="J97" s="208">
        <f>ROUND(I97*H97,2)</f>
        <v>0</v>
      </c>
      <c r="K97" s="204" t="s">
        <v>2693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2827</v>
      </c>
      <c r="AT97" s="25" t="s">
        <v>204</v>
      </c>
      <c r="AU97" s="25" t="s">
        <v>84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2827</v>
      </c>
      <c r="BM97" s="25" t="s">
        <v>2891</v>
      </c>
    </row>
    <row r="98" spans="2:65" s="1" customFormat="1" ht="27">
      <c r="B98" s="42"/>
      <c r="C98" s="64"/>
      <c r="D98" s="214" t="s">
        <v>210</v>
      </c>
      <c r="E98" s="64"/>
      <c r="F98" s="215" t="s">
        <v>2892</v>
      </c>
      <c r="G98" s="64"/>
      <c r="H98" s="64"/>
      <c r="I98" s="173"/>
      <c r="J98" s="64"/>
      <c r="K98" s="64"/>
      <c r="L98" s="62"/>
      <c r="M98" s="216"/>
      <c r="N98" s="43"/>
      <c r="O98" s="43"/>
      <c r="P98" s="43"/>
      <c r="Q98" s="43"/>
      <c r="R98" s="43"/>
      <c r="S98" s="43"/>
      <c r="T98" s="79"/>
      <c r="AT98" s="25" t="s">
        <v>210</v>
      </c>
      <c r="AU98" s="25" t="s">
        <v>84</v>
      </c>
    </row>
    <row r="99" spans="2:65" s="1" customFormat="1" ht="16.5" customHeight="1">
      <c r="B99" s="42"/>
      <c r="C99" s="202" t="s">
        <v>121</v>
      </c>
      <c r="D99" s="202" t="s">
        <v>204</v>
      </c>
      <c r="E99" s="203" t="s">
        <v>2893</v>
      </c>
      <c r="F99" s="204" t="s">
        <v>2894</v>
      </c>
      <c r="G99" s="205" t="s">
        <v>213</v>
      </c>
      <c r="H99" s="206">
        <v>1</v>
      </c>
      <c r="I99" s="207"/>
      <c r="J99" s="208">
        <f>ROUND(I99*H99,2)</f>
        <v>0</v>
      </c>
      <c r="K99" s="204" t="s">
        <v>2693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2827</v>
      </c>
      <c r="AT99" s="25" t="s">
        <v>204</v>
      </c>
      <c r="AU99" s="25" t="s">
        <v>84</v>
      </c>
      <c r="AY99" s="25" t="s">
        <v>201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2827</v>
      </c>
      <c r="BM99" s="25" t="s">
        <v>2895</v>
      </c>
    </row>
    <row r="100" spans="2:65" s="1" customFormat="1" ht="27">
      <c r="B100" s="42"/>
      <c r="C100" s="64"/>
      <c r="D100" s="214" t="s">
        <v>210</v>
      </c>
      <c r="E100" s="64"/>
      <c r="F100" s="215" t="s">
        <v>2896</v>
      </c>
      <c r="G100" s="64"/>
      <c r="H100" s="64"/>
      <c r="I100" s="173"/>
      <c r="J100" s="64"/>
      <c r="K100" s="64"/>
      <c r="L100" s="62"/>
      <c r="M100" s="216"/>
      <c r="N100" s="43"/>
      <c r="O100" s="43"/>
      <c r="P100" s="43"/>
      <c r="Q100" s="43"/>
      <c r="R100" s="43"/>
      <c r="S100" s="43"/>
      <c r="T100" s="79"/>
      <c r="AT100" s="25" t="s">
        <v>210</v>
      </c>
      <c r="AU100" s="25" t="s">
        <v>84</v>
      </c>
    </row>
    <row r="101" spans="2:65" s="1" customFormat="1" ht="16.5" customHeight="1">
      <c r="B101" s="42"/>
      <c r="C101" s="202" t="s">
        <v>219</v>
      </c>
      <c r="D101" s="202" t="s">
        <v>204</v>
      </c>
      <c r="E101" s="203" t="s">
        <v>2897</v>
      </c>
      <c r="F101" s="204" t="s">
        <v>2898</v>
      </c>
      <c r="G101" s="205" t="s">
        <v>229</v>
      </c>
      <c r="H101" s="206">
        <v>2</v>
      </c>
      <c r="I101" s="207"/>
      <c r="J101" s="208">
        <f>ROUND(I101*H101,2)</f>
        <v>0</v>
      </c>
      <c r="K101" s="204" t="s">
        <v>2693</v>
      </c>
      <c r="L101" s="62"/>
      <c r="M101" s="209" t="s">
        <v>21</v>
      </c>
      <c r="N101" s="210" t="s">
        <v>47</v>
      </c>
      <c r="O101" s="43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2827</v>
      </c>
      <c r="AT101" s="25" t="s">
        <v>204</v>
      </c>
      <c r="AU101" s="25" t="s">
        <v>84</v>
      </c>
      <c r="AY101" s="25" t="s">
        <v>201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84</v>
      </c>
      <c r="BK101" s="213">
        <f>ROUND(I101*H101,2)</f>
        <v>0</v>
      </c>
      <c r="BL101" s="25" t="s">
        <v>2827</v>
      </c>
      <c r="BM101" s="25" t="s">
        <v>2899</v>
      </c>
    </row>
    <row r="102" spans="2:65" s="1" customFormat="1" ht="27">
      <c r="B102" s="42"/>
      <c r="C102" s="64"/>
      <c r="D102" s="214" t="s">
        <v>210</v>
      </c>
      <c r="E102" s="64"/>
      <c r="F102" s="215" t="s">
        <v>2900</v>
      </c>
      <c r="G102" s="64"/>
      <c r="H102" s="64"/>
      <c r="I102" s="173"/>
      <c r="J102" s="64"/>
      <c r="K102" s="64"/>
      <c r="L102" s="62"/>
      <c r="M102" s="216"/>
      <c r="N102" s="43"/>
      <c r="O102" s="43"/>
      <c r="P102" s="43"/>
      <c r="Q102" s="43"/>
      <c r="R102" s="43"/>
      <c r="S102" s="43"/>
      <c r="T102" s="79"/>
      <c r="AT102" s="25" t="s">
        <v>210</v>
      </c>
      <c r="AU102" s="25" t="s">
        <v>84</v>
      </c>
    </row>
    <row r="103" spans="2:65" s="1" customFormat="1" ht="16.5" customHeight="1">
      <c r="B103" s="42"/>
      <c r="C103" s="202" t="s">
        <v>200</v>
      </c>
      <c r="D103" s="202" t="s">
        <v>204</v>
      </c>
      <c r="E103" s="203" t="s">
        <v>2901</v>
      </c>
      <c r="F103" s="204" t="s">
        <v>2902</v>
      </c>
      <c r="G103" s="205" t="s">
        <v>229</v>
      </c>
      <c r="H103" s="206">
        <v>4</v>
      </c>
      <c r="I103" s="207"/>
      <c r="J103" s="208">
        <f>ROUND(I103*H103,2)</f>
        <v>0</v>
      </c>
      <c r="K103" s="204" t="s">
        <v>2693</v>
      </c>
      <c r="L103" s="62"/>
      <c r="M103" s="209" t="s">
        <v>21</v>
      </c>
      <c r="N103" s="210" t="s">
        <v>47</v>
      </c>
      <c r="O103" s="4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2827</v>
      </c>
      <c r="AT103" s="25" t="s">
        <v>204</v>
      </c>
      <c r="AU103" s="25" t="s">
        <v>84</v>
      </c>
      <c r="AY103" s="25" t="s">
        <v>201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84</v>
      </c>
      <c r="BK103" s="213">
        <f>ROUND(I103*H103,2)</f>
        <v>0</v>
      </c>
      <c r="BL103" s="25" t="s">
        <v>2827</v>
      </c>
      <c r="BM103" s="25" t="s">
        <v>2903</v>
      </c>
    </row>
    <row r="104" spans="2:65" s="1" customFormat="1" ht="27">
      <c r="B104" s="42"/>
      <c r="C104" s="64"/>
      <c r="D104" s="214" t="s">
        <v>210</v>
      </c>
      <c r="E104" s="64"/>
      <c r="F104" s="215" t="s">
        <v>2904</v>
      </c>
      <c r="G104" s="64"/>
      <c r="H104" s="64"/>
      <c r="I104" s="173"/>
      <c r="J104" s="64"/>
      <c r="K104" s="64"/>
      <c r="L104" s="62"/>
      <c r="M104" s="217"/>
      <c r="N104" s="218"/>
      <c r="O104" s="218"/>
      <c r="P104" s="218"/>
      <c r="Q104" s="218"/>
      <c r="R104" s="218"/>
      <c r="S104" s="218"/>
      <c r="T104" s="219"/>
      <c r="AT104" s="25" t="s">
        <v>210</v>
      </c>
      <c r="AU104" s="25" t="s">
        <v>84</v>
      </c>
    </row>
    <row r="105" spans="2:65" s="1" customFormat="1" ht="6.95" customHeight="1">
      <c r="B105" s="57"/>
      <c r="C105" s="58"/>
      <c r="D105" s="58"/>
      <c r="E105" s="58"/>
      <c r="F105" s="58"/>
      <c r="G105" s="58"/>
      <c r="H105" s="58"/>
      <c r="I105" s="149"/>
      <c r="J105" s="58"/>
      <c r="K105" s="58"/>
      <c r="L105" s="62"/>
    </row>
  </sheetData>
  <sheetProtection algorithmName="SHA-512" hashValue="eLH/g88NKGgmbrrm4vf5YHvgU5eDRxr08BYZLtic9CNQ8A/pF5sMtecDEpkJ052z9ryO5GOqJ99FDvKphSuhbw==" saltValue="FLPmQ8Q0UGyHvff2DV9pt2XfZxXXyVc68NXZQayd3ryda5akWLxugoztuUSlx60DOln0XViZ07YZ7YOPRbcriA==" spinCount="100000" sheet="1" objects="1" scenarios="1" formatColumns="0" formatRows="0" autoFilter="0"/>
  <autoFilter ref="C90:K104"/>
  <mergeCells count="16">
    <mergeCell ref="L2:V2"/>
    <mergeCell ref="E77:H77"/>
    <mergeCell ref="E81:H81"/>
    <mergeCell ref="E79:H79"/>
    <mergeCell ref="E83:H83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151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>
      <c r="B8" s="29"/>
      <c r="C8" s="30"/>
      <c r="D8" s="38" t="s">
        <v>173</v>
      </c>
      <c r="E8" s="30"/>
      <c r="F8" s="30"/>
      <c r="G8" s="30"/>
      <c r="H8" s="30"/>
      <c r="I8" s="127"/>
      <c r="J8" s="30"/>
      <c r="K8" s="32"/>
    </row>
    <row r="9" spans="1:70" ht="16.5" customHeight="1">
      <c r="B9" s="29"/>
      <c r="C9" s="30"/>
      <c r="D9" s="30"/>
      <c r="E9" s="400" t="s">
        <v>2668</v>
      </c>
      <c r="F9" s="365"/>
      <c r="G9" s="365"/>
      <c r="H9" s="365"/>
      <c r="I9" s="127"/>
      <c r="J9" s="30"/>
      <c r="K9" s="32"/>
    </row>
    <row r="10" spans="1:70">
      <c r="B10" s="29"/>
      <c r="C10" s="30"/>
      <c r="D10" s="38" t="s">
        <v>2669</v>
      </c>
      <c r="E10" s="30"/>
      <c r="F10" s="30"/>
      <c r="G10" s="30"/>
      <c r="H10" s="30"/>
      <c r="I10" s="127"/>
      <c r="J10" s="30"/>
      <c r="K10" s="32"/>
    </row>
    <row r="11" spans="1:70" s="1" customFormat="1" ht="16.5" customHeight="1">
      <c r="B11" s="42"/>
      <c r="C11" s="43"/>
      <c r="D11" s="43"/>
      <c r="E11" s="389" t="s">
        <v>2961</v>
      </c>
      <c r="F11" s="403"/>
      <c r="G11" s="403"/>
      <c r="H11" s="403"/>
      <c r="I11" s="128"/>
      <c r="J11" s="43"/>
      <c r="K11" s="46"/>
    </row>
    <row r="12" spans="1:70" s="1" customFormat="1">
      <c r="B12" s="42"/>
      <c r="C12" s="43"/>
      <c r="D12" s="38" t="s">
        <v>2671</v>
      </c>
      <c r="E12" s="43"/>
      <c r="F12" s="43"/>
      <c r="G12" s="43"/>
      <c r="H12" s="43"/>
      <c r="I12" s="128"/>
      <c r="J12" s="43"/>
      <c r="K12" s="46"/>
    </row>
    <row r="13" spans="1:70" s="1" customFormat="1" ht="36.950000000000003" customHeight="1">
      <c r="B13" s="42"/>
      <c r="C13" s="43"/>
      <c r="D13" s="43"/>
      <c r="E13" s="402" t="s">
        <v>3052</v>
      </c>
      <c r="F13" s="403"/>
      <c r="G13" s="403"/>
      <c r="H13" s="403"/>
      <c r="I13" s="128"/>
      <c r="J13" s="43"/>
      <c r="K13" s="46"/>
    </row>
    <row r="14" spans="1:70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5" customHeight="1">
      <c r="B16" s="42"/>
      <c r="C16" s="43"/>
      <c r="D16" s="38" t="s">
        <v>23</v>
      </c>
      <c r="E16" s="43"/>
      <c r="F16" s="36" t="s">
        <v>2673</v>
      </c>
      <c r="G16" s="43"/>
      <c r="H16" s="43"/>
      <c r="I16" s="129" t="s">
        <v>25</v>
      </c>
      <c r="J16" s="130" t="str">
        <f>'Rekapitulace stavby'!AN8</f>
        <v>25. 10. 2018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2674</v>
      </c>
      <c r="K18" s="46"/>
    </row>
    <row r="19" spans="2:11" s="1" customFormat="1" ht="18" customHeight="1">
      <c r="B19" s="42"/>
      <c r="C19" s="43"/>
      <c r="D19" s="43"/>
      <c r="E19" s="36" t="s">
        <v>2675</v>
      </c>
      <c r="F19" s="43"/>
      <c r="G19" s="43"/>
      <c r="H19" s="43"/>
      <c r="I19" s="129" t="s">
        <v>31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33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35</v>
      </c>
      <c r="E24" s="43"/>
      <c r="F24" s="43"/>
      <c r="G24" s="43"/>
      <c r="H24" s="43"/>
      <c r="I24" s="129" t="s">
        <v>28</v>
      </c>
      <c r="J24" s="36" t="s">
        <v>2676</v>
      </c>
      <c r="K24" s="46"/>
    </row>
    <row r="25" spans="2:11" s="1" customFormat="1" ht="18" customHeight="1">
      <c r="B25" s="42"/>
      <c r="C25" s="43"/>
      <c r="D25" s="43"/>
      <c r="E25" s="36" t="s">
        <v>2677</v>
      </c>
      <c r="F25" s="43"/>
      <c r="G25" s="43"/>
      <c r="H25" s="43"/>
      <c r="I25" s="129" t="s">
        <v>31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40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8" t="s">
        <v>21</v>
      </c>
      <c r="F28" s="378"/>
      <c r="G28" s="378"/>
      <c r="H28" s="378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42</v>
      </c>
      <c r="E31" s="43"/>
      <c r="F31" s="43"/>
      <c r="G31" s="43"/>
      <c r="H31" s="43"/>
      <c r="I31" s="128"/>
      <c r="J31" s="138">
        <f>ROUND(J91,2)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44</v>
      </c>
      <c r="G33" s="43"/>
      <c r="H33" s="43"/>
      <c r="I33" s="139" t="s">
        <v>43</v>
      </c>
      <c r="J33" s="47" t="s">
        <v>45</v>
      </c>
      <c r="K33" s="46"/>
    </row>
    <row r="34" spans="2:11" s="1" customFormat="1" ht="14.45" customHeight="1">
      <c r="B34" s="42"/>
      <c r="C34" s="43"/>
      <c r="D34" s="50" t="s">
        <v>46</v>
      </c>
      <c r="E34" s="50" t="s">
        <v>47</v>
      </c>
      <c r="F34" s="140">
        <f>ROUND(SUM(BE91:BE98), 2)</f>
        <v>0</v>
      </c>
      <c r="G34" s="43"/>
      <c r="H34" s="43"/>
      <c r="I34" s="141">
        <v>0.21</v>
      </c>
      <c r="J34" s="140">
        <f>ROUND(ROUND((SUM(BE91:BE98)), 2)*I34, 2)</f>
        <v>0</v>
      </c>
      <c r="K34" s="46"/>
    </row>
    <row r="35" spans="2:11" s="1" customFormat="1" ht="14.45" customHeight="1">
      <c r="B35" s="42"/>
      <c r="C35" s="43"/>
      <c r="D35" s="43"/>
      <c r="E35" s="50" t="s">
        <v>48</v>
      </c>
      <c r="F35" s="140">
        <f>ROUND(SUM(BF91:BF98), 2)</f>
        <v>0</v>
      </c>
      <c r="G35" s="43"/>
      <c r="H35" s="43"/>
      <c r="I35" s="141">
        <v>0.15</v>
      </c>
      <c r="J35" s="140">
        <f>ROUND(ROUND((SUM(BF91:BF98)), 2)*I35, 2)</f>
        <v>0</v>
      </c>
      <c r="K35" s="46"/>
    </row>
    <row r="36" spans="2:11" s="1" customFormat="1" ht="14.45" hidden="1" customHeight="1">
      <c r="B36" s="42"/>
      <c r="C36" s="43"/>
      <c r="D36" s="43"/>
      <c r="E36" s="50" t="s">
        <v>49</v>
      </c>
      <c r="F36" s="140">
        <f>ROUND(SUM(BG91:BG98),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hidden="1" customHeight="1">
      <c r="B37" s="42"/>
      <c r="C37" s="43"/>
      <c r="D37" s="43"/>
      <c r="E37" s="50" t="s">
        <v>50</v>
      </c>
      <c r="F37" s="140">
        <f>ROUND(SUM(BH91:BH98),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hidden="1" customHeight="1">
      <c r="B38" s="42"/>
      <c r="C38" s="43"/>
      <c r="D38" s="43"/>
      <c r="E38" s="50" t="s">
        <v>51</v>
      </c>
      <c r="F38" s="140">
        <f>ROUND(SUM(BI91:BI98),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52</v>
      </c>
      <c r="E40" s="80"/>
      <c r="F40" s="80"/>
      <c r="G40" s="144" t="s">
        <v>53</v>
      </c>
      <c r="H40" s="145" t="s">
        <v>54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0000000000003" customHeight="1">
      <c r="B46" s="42"/>
      <c r="C46" s="31" t="s">
        <v>175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16.5" customHeight="1">
      <c r="B49" s="42"/>
      <c r="C49" s="43"/>
      <c r="D49" s="43"/>
      <c r="E49" s="400" t="str">
        <f>E7</f>
        <v>Malešická, 1. a 2. etapa, 2. etapa Za Vackovem - Habrová</v>
      </c>
      <c r="F49" s="401"/>
      <c r="G49" s="401"/>
      <c r="H49" s="401"/>
      <c r="I49" s="128"/>
      <c r="J49" s="43"/>
      <c r="K49" s="46"/>
    </row>
    <row r="50" spans="2:47">
      <c r="B50" s="29"/>
      <c r="C50" s="38" t="s">
        <v>173</v>
      </c>
      <c r="D50" s="30"/>
      <c r="E50" s="30"/>
      <c r="F50" s="30"/>
      <c r="G50" s="30"/>
      <c r="H50" s="30"/>
      <c r="I50" s="127"/>
      <c r="J50" s="30"/>
      <c r="K50" s="32"/>
    </row>
    <row r="51" spans="2:47" ht="16.5" customHeight="1">
      <c r="B51" s="29"/>
      <c r="C51" s="30"/>
      <c r="D51" s="30"/>
      <c r="E51" s="400" t="s">
        <v>2668</v>
      </c>
      <c r="F51" s="365"/>
      <c r="G51" s="365"/>
      <c r="H51" s="365"/>
      <c r="I51" s="127"/>
      <c r="J51" s="30"/>
      <c r="K51" s="32"/>
    </row>
    <row r="52" spans="2:47">
      <c r="B52" s="29"/>
      <c r="C52" s="38" t="s">
        <v>2669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16.5" customHeight="1">
      <c r="B53" s="42"/>
      <c r="C53" s="43"/>
      <c r="D53" s="43"/>
      <c r="E53" s="389" t="s">
        <v>2961</v>
      </c>
      <c r="F53" s="403"/>
      <c r="G53" s="403"/>
      <c r="H53" s="403"/>
      <c r="I53" s="128"/>
      <c r="J53" s="43"/>
      <c r="K53" s="46"/>
    </row>
    <row r="54" spans="2:47" s="1" customFormat="1" ht="14.45" customHeight="1">
      <c r="B54" s="42"/>
      <c r="C54" s="38" t="s">
        <v>2671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17.25" customHeight="1">
      <c r="B55" s="42"/>
      <c r="C55" s="43"/>
      <c r="D55" s="43"/>
      <c r="E55" s="402" t="str">
        <f>E13</f>
        <v>961/DEM - Demontážní práce</v>
      </c>
      <c r="F55" s="403"/>
      <c r="G55" s="403"/>
      <c r="H55" s="403"/>
      <c r="I55" s="128"/>
      <c r="J55" s="43"/>
      <c r="K55" s="46"/>
    </row>
    <row r="56" spans="2:47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25. 10. 2018</v>
      </c>
      <c r="K57" s="46"/>
    </row>
    <row r="58" spans="2:47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>
      <c r="B59" s="42"/>
      <c r="C59" s="38" t="s">
        <v>27</v>
      </c>
      <c r="D59" s="43"/>
      <c r="E59" s="43"/>
      <c r="F59" s="36" t="str">
        <f>E19</f>
        <v>PREdistribuce, a.s.</v>
      </c>
      <c r="G59" s="43"/>
      <c r="H59" s="43"/>
      <c r="I59" s="129" t="s">
        <v>35</v>
      </c>
      <c r="J59" s="378" t="str">
        <f>E25</f>
        <v>ELEKTROŠTIKA, s.r.o.</v>
      </c>
      <c r="K59" s="46"/>
    </row>
    <row r="60" spans="2:47" s="1" customFormat="1" ht="14.45" customHeight="1">
      <c r="B60" s="42"/>
      <c r="C60" s="38" t="s">
        <v>33</v>
      </c>
      <c r="D60" s="43"/>
      <c r="E60" s="43"/>
      <c r="F60" s="36" t="str">
        <f>IF(E22="","",E22)</f>
        <v/>
      </c>
      <c r="G60" s="43"/>
      <c r="H60" s="43"/>
      <c r="I60" s="128"/>
      <c r="J60" s="404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176</v>
      </c>
      <c r="D62" s="142"/>
      <c r="E62" s="142"/>
      <c r="F62" s="142"/>
      <c r="G62" s="142"/>
      <c r="H62" s="142"/>
      <c r="I62" s="155"/>
      <c r="J62" s="156" t="s">
        <v>177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178</v>
      </c>
      <c r="D64" s="43"/>
      <c r="E64" s="43"/>
      <c r="F64" s="43"/>
      <c r="G64" s="43"/>
      <c r="H64" s="43"/>
      <c r="I64" s="128"/>
      <c r="J64" s="138">
        <f>J91</f>
        <v>0</v>
      </c>
      <c r="K64" s="46"/>
      <c r="AU64" s="25" t="s">
        <v>179</v>
      </c>
    </row>
    <row r="65" spans="2:12" s="8" customFormat="1" ht="24.95" customHeight="1">
      <c r="B65" s="159"/>
      <c r="C65" s="160"/>
      <c r="D65" s="161" t="s">
        <v>2678</v>
      </c>
      <c r="E65" s="162"/>
      <c r="F65" s="162"/>
      <c r="G65" s="162"/>
      <c r="H65" s="162"/>
      <c r="I65" s="163"/>
      <c r="J65" s="164">
        <f>J92</f>
        <v>0</v>
      </c>
      <c r="K65" s="165"/>
    </row>
    <row r="66" spans="2:12" s="9" customFormat="1" ht="19.899999999999999" customHeight="1">
      <c r="B66" s="166"/>
      <c r="C66" s="167"/>
      <c r="D66" s="168" t="s">
        <v>2679</v>
      </c>
      <c r="E66" s="169"/>
      <c r="F66" s="169"/>
      <c r="G66" s="169"/>
      <c r="H66" s="169"/>
      <c r="I66" s="170"/>
      <c r="J66" s="171">
        <f>J93</f>
        <v>0</v>
      </c>
      <c r="K66" s="172"/>
    </row>
    <row r="67" spans="2:12" s="9" customFormat="1" ht="19.899999999999999" customHeight="1">
      <c r="B67" s="166"/>
      <c r="C67" s="167"/>
      <c r="D67" s="168" t="s">
        <v>2680</v>
      </c>
      <c r="E67" s="169"/>
      <c r="F67" s="169"/>
      <c r="G67" s="169"/>
      <c r="H67" s="169"/>
      <c r="I67" s="170"/>
      <c r="J67" s="171">
        <f>J96</f>
        <v>0</v>
      </c>
      <c r="K67" s="172"/>
    </row>
    <row r="68" spans="2:12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0000000000003" customHeight="1">
      <c r="B74" s="42"/>
      <c r="C74" s="63" t="s">
        <v>184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5" t="str">
        <f>E7</f>
        <v>Malešická, 1. a 2. etapa, 2. etapa Za Vackovem - Habrová</v>
      </c>
      <c r="F77" s="406"/>
      <c r="G77" s="406"/>
      <c r="H77" s="406"/>
      <c r="I77" s="173"/>
      <c r="J77" s="64"/>
      <c r="K77" s="64"/>
      <c r="L77" s="62"/>
    </row>
    <row r="78" spans="2:12">
      <c r="B78" s="29"/>
      <c r="C78" s="66" t="s">
        <v>173</v>
      </c>
      <c r="D78" s="277"/>
      <c r="E78" s="277"/>
      <c r="F78" s="277"/>
      <c r="G78" s="277"/>
      <c r="H78" s="277"/>
      <c r="J78" s="277"/>
      <c r="K78" s="277"/>
      <c r="L78" s="278"/>
    </row>
    <row r="79" spans="2:12" ht="16.5" customHeight="1">
      <c r="B79" s="29"/>
      <c r="C79" s="277"/>
      <c r="D79" s="277"/>
      <c r="E79" s="405" t="s">
        <v>2668</v>
      </c>
      <c r="F79" s="410"/>
      <c r="G79" s="410"/>
      <c r="H79" s="410"/>
      <c r="J79" s="277"/>
      <c r="K79" s="277"/>
      <c r="L79" s="278"/>
    </row>
    <row r="80" spans="2:12">
      <c r="B80" s="29"/>
      <c r="C80" s="66" t="s">
        <v>2669</v>
      </c>
      <c r="D80" s="277"/>
      <c r="E80" s="277"/>
      <c r="F80" s="277"/>
      <c r="G80" s="277"/>
      <c r="H80" s="277"/>
      <c r="J80" s="277"/>
      <c r="K80" s="277"/>
      <c r="L80" s="278"/>
    </row>
    <row r="81" spans="2:65" s="1" customFormat="1" ht="16.5" customHeight="1">
      <c r="B81" s="42"/>
      <c r="C81" s="64"/>
      <c r="D81" s="64"/>
      <c r="E81" s="409" t="s">
        <v>2961</v>
      </c>
      <c r="F81" s="407"/>
      <c r="G81" s="407"/>
      <c r="H81" s="407"/>
      <c r="I81" s="173"/>
      <c r="J81" s="64"/>
      <c r="K81" s="64"/>
      <c r="L81" s="62"/>
    </row>
    <row r="82" spans="2:65" s="1" customFormat="1" ht="14.45" customHeight="1">
      <c r="B82" s="42"/>
      <c r="C82" s="66" t="s">
        <v>2671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 ht="17.25" customHeight="1">
      <c r="B83" s="42"/>
      <c r="C83" s="64"/>
      <c r="D83" s="64"/>
      <c r="E83" s="393" t="str">
        <f>E13</f>
        <v>961/DEM - Demontážní práce</v>
      </c>
      <c r="F83" s="407"/>
      <c r="G83" s="407"/>
      <c r="H83" s="407"/>
      <c r="I83" s="173"/>
      <c r="J83" s="64"/>
      <c r="K83" s="64"/>
      <c r="L83" s="62"/>
    </row>
    <row r="84" spans="2:65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" customFormat="1" ht="18" customHeight="1">
      <c r="B85" s="42"/>
      <c r="C85" s="66" t="s">
        <v>23</v>
      </c>
      <c r="D85" s="64"/>
      <c r="E85" s="64"/>
      <c r="F85" s="174" t="str">
        <f>F16</f>
        <v xml:space="preserve"> </v>
      </c>
      <c r="G85" s="64"/>
      <c r="H85" s="64"/>
      <c r="I85" s="175" t="s">
        <v>25</v>
      </c>
      <c r="J85" s="74" t="str">
        <f>IF(J16="","",J16)</f>
        <v>25. 10. 2018</v>
      </c>
      <c r="K85" s="64"/>
      <c r="L85" s="62"/>
    </row>
    <row r="86" spans="2:65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" customFormat="1">
      <c r="B87" s="42"/>
      <c r="C87" s="66" t="s">
        <v>27</v>
      </c>
      <c r="D87" s="64"/>
      <c r="E87" s="64"/>
      <c r="F87" s="174" t="str">
        <f>E19</f>
        <v>PREdistribuce, a.s.</v>
      </c>
      <c r="G87" s="64"/>
      <c r="H87" s="64"/>
      <c r="I87" s="175" t="s">
        <v>35</v>
      </c>
      <c r="J87" s="174" t="str">
        <f>E25</f>
        <v>ELEKTROŠTIKA, s.r.o.</v>
      </c>
      <c r="K87" s="64"/>
      <c r="L87" s="62"/>
    </row>
    <row r="88" spans="2:65" s="1" customFormat="1" ht="14.45" customHeight="1">
      <c r="B88" s="42"/>
      <c r="C88" s="66" t="s">
        <v>33</v>
      </c>
      <c r="D88" s="64"/>
      <c r="E88" s="64"/>
      <c r="F88" s="174" t="str">
        <f>IF(E22="","",E22)</f>
        <v/>
      </c>
      <c r="G88" s="64"/>
      <c r="H88" s="64"/>
      <c r="I88" s="173"/>
      <c r="J88" s="64"/>
      <c r="K88" s="64"/>
      <c r="L88" s="62"/>
    </row>
    <row r="89" spans="2:65" s="1" customFormat="1" ht="10.3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65" s="10" customFormat="1" ht="29.25" customHeight="1">
      <c r="B90" s="176"/>
      <c r="C90" s="177" t="s">
        <v>185</v>
      </c>
      <c r="D90" s="178" t="s">
        <v>61</v>
      </c>
      <c r="E90" s="178" t="s">
        <v>57</v>
      </c>
      <c r="F90" s="178" t="s">
        <v>186</v>
      </c>
      <c r="G90" s="178" t="s">
        <v>187</v>
      </c>
      <c r="H90" s="178" t="s">
        <v>188</v>
      </c>
      <c r="I90" s="179" t="s">
        <v>189</v>
      </c>
      <c r="J90" s="178" t="s">
        <v>177</v>
      </c>
      <c r="K90" s="180" t="s">
        <v>190</v>
      </c>
      <c r="L90" s="181"/>
      <c r="M90" s="82" t="s">
        <v>191</v>
      </c>
      <c r="N90" s="83" t="s">
        <v>46</v>
      </c>
      <c r="O90" s="83" t="s">
        <v>192</v>
      </c>
      <c r="P90" s="83" t="s">
        <v>193</v>
      </c>
      <c r="Q90" s="83" t="s">
        <v>194</v>
      </c>
      <c r="R90" s="83" t="s">
        <v>195</v>
      </c>
      <c r="S90" s="83" t="s">
        <v>196</v>
      </c>
      <c r="T90" s="84" t="s">
        <v>197</v>
      </c>
    </row>
    <row r="91" spans="2:65" s="1" customFormat="1" ht="29.25" customHeight="1">
      <c r="B91" s="42"/>
      <c r="C91" s="88" t="s">
        <v>178</v>
      </c>
      <c r="D91" s="64"/>
      <c r="E91" s="64"/>
      <c r="F91" s="64"/>
      <c r="G91" s="64"/>
      <c r="H91" s="64"/>
      <c r="I91" s="173"/>
      <c r="J91" s="182">
        <f>BK91</f>
        <v>0</v>
      </c>
      <c r="K91" s="64"/>
      <c r="L91" s="62"/>
      <c r="M91" s="85"/>
      <c r="N91" s="86"/>
      <c r="O91" s="86"/>
      <c r="P91" s="183">
        <f>P92</f>
        <v>0</v>
      </c>
      <c r="Q91" s="86"/>
      <c r="R91" s="183">
        <f>R92</f>
        <v>0</v>
      </c>
      <c r="S91" s="86"/>
      <c r="T91" s="184">
        <f>T92</f>
        <v>0</v>
      </c>
      <c r="AT91" s="25" t="s">
        <v>75</v>
      </c>
      <c r="AU91" s="25" t="s">
        <v>179</v>
      </c>
      <c r="BK91" s="185">
        <f>BK92</f>
        <v>0</v>
      </c>
    </row>
    <row r="92" spans="2:65" s="11" customFormat="1" ht="37.35" customHeight="1">
      <c r="B92" s="186"/>
      <c r="C92" s="187"/>
      <c r="D92" s="188" t="s">
        <v>75</v>
      </c>
      <c r="E92" s="189" t="s">
        <v>497</v>
      </c>
      <c r="F92" s="189" t="s">
        <v>2687</v>
      </c>
      <c r="G92" s="187"/>
      <c r="H92" s="187"/>
      <c r="I92" s="190"/>
      <c r="J92" s="191">
        <f>BK92</f>
        <v>0</v>
      </c>
      <c r="K92" s="187"/>
      <c r="L92" s="192"/>
      <c r="M92" s="193"/>
      <c r="N92" s="194"/>
      <c r="O92" s="194"/>
      <c r="P92" s="195">
        <f>P93+P96</f>
        <v>0</v>
      </c>
      <c r="Q92" s="194"/>
      <c r="R92" s="195">
        <f>R93+R96</f>
        <v>0</v>
      </c>
      <c r="S92" s="194"/>
      <c r="T92" s="196">
        <f>T93+T96</f>
        <v>0</v>
      </c>
      <c r="AR92" s="197" t="s">
        <v>121</v>
      </c>
      <c r="AT92" s="198" t="s">
        <v>75</v>
      </c>
      <c r="AU92" s="198" t="s">
        <v>76</v>
      </c>
      <c r="AY92" s="197" t="s">
        <v>201</v>
      </c>
      <c r="BK92" s="199">
        <f>BK93+BK96</f>
        <v>0</v>
      </c>
    </row>
    <row r="93" spans="2:65" s="11" customFormat="1" ht="19.899999999999999" customHeight="1">
      <c r="B93" s="186"/>
      <c r="C93" s="187"/>
      <c r="D93" s="188" t="s">
        <v>75</v>
      </c>
      <c r="E93" s="200" t="s">
        <v>2688</v>
      </c>
      <c r="F93" s="200" t="s">
        <v>2689</v>
      </c>
      <c r="G93" s="187"/>
      <c r="H93" s="187"/>
      <c r="I93" s="190"/>
      <c r="J93" s="201">
        <f>BK93</f>
        <v>0</v>
      </c>
      <c r="K93" s="187"/>
      <c r="L93" s="192"/>
      <c r="M93" s="193"/>
      <c r="N93" s="194"/>
      <c r="O93" s="194"/>
      <c r="P93" s="195">
        <f>SUM(P94:P95)</f>
        <v>0</v>
      </c>
      <c r="Q93" s="194"/>
      <c r="R93" s="195">
        <f>SUM(R94:R95)</f>
        <v>0</v>
      </c>
      <c r="S93" s="194"/>
      <c r="T93" s="196">
        <f>SUM(T94:T95)</f>
        <v>0</v>
      </c>
      <c r="AR93" s="197" t="s">
        <v>121</v>
      </c>
      <c r="AT93" s="198" t="s">
        <v>75</v>
      </c>
      <c r="AU93" s="198" t="s">
        <v>84</v>
      </c>
      <c r="AY93" s="197" t="s">
        <v>201</v>
      </c>
      <c r="BK93" s="199">
        <f>SUM(BK94:BK95)</f>
        <v>0</v>
      </c>
    </row>
    <row r="94" spans="2:65" s="1" customFormat="1" ht="16.5" customHeight="1">
      <c r="B94" s="42"/>
      <c r="C94" s="202" t="s">
        <v>84</v>
      </c>
      <c r="D94" s="202" t="s">
        <v>204</v>
      </c>
      <c r="E94" s="203" t="s">
        <v>3053</v>
      </c>
      <c r="F94" s="204" t="s">
        <v>3054</v>
      </c>
      <c r="G94" s="205" t="s">
        <v>229</v>
      </c>
      <c r="H94" s="206">
        <v>4</v>
      </c>
      <c r="I94" s="207"/>
      <c r="J94" s="208">
        <f>ROUND(I94*H94,2)</f>
        <v>0</v>
      </c>
      <c r="K94" s="204" t="s">
        <v>21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780</v>
      </c>
      <c r="AT94" s="25" t="s">
        <v>204</v>
      </c>
      <c r="AU94" s="25" t="s">
        <v>86</v>
      </c>
      <c r="AY94" s="25" t="s">
        <v>201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780</v>
      </c>
      <c r="BM94" s="25" t="s">
        <v>3055</v>
      </c>
    </row>
    <row r="95" spans="2:65" s="1" customFormat="1" ht="13.5">
      <c r="B95" s="42"/>
      <c r="C95" s="64"/>
      <c r="D95" s="214" t="s">
        <v>210</v>
      </c>
      <c r="E95" s="64"/>
      <c r="F95" s="215" t="s">
        <v>3056</v>
      </c>
      <c r="G95" s="64"/>
      <c r="H95" s="64"/>
      <c r="I95" s="173"/>
      <c r="J95" s="64"/>
      <c r="K95" s="64"/>
      <c r="L95" s="62"/>
      <c r="M95" s="216"/>
      <c r="N95" s="43"/>
      <c r="O95" s="43"/>
      <c r="P95" s="43"/>
      <c r="Q95" s="43"/>
      <c r="R95" s="43"/>
      <c r="S95" s="43"/>
      <c r="T95" s="79"/>
      <c r="AT95" s="25" t="s">
        <v>210</v>
      </c>
      <c r="AU95" s="25" t="s">
        <v>86</v>
      </c>
    </row>
    <row r="96" spans="2:65" s="11" customFormat="1" ht="29.85" customHeight="1">
      <c r="B96" s="186"/>
      <c r="C96" s="187"/>
      <c r="D96" s="188" t="s">
        <v>75</v>
      </c>
      <c r="E96" s="200" t="s">
        <v>2740</v>
      </c>
      <c r="F96" s="200" t="s">
        <v>2741</v>
      </c>
      <c r="G96" s="187"/>
      <c r="H96" s="187"/>
      <c r="I96" s="190"/>
      <c r="J96" s="201">
        <f>BK96</f>
        <v>0</v>
      </c>
      <c r="K96" s="187"/>
      <c r="L96" s="192"/>
      <c r="M96" s="193"/>
      <c r="N96" s="194"/>
      <c r="O96" s="194"/>
      <c r="P96" s="195">
        <f>SUM(P97:P98)</f>
        <v>0</v>
      </c>
      <c r="Q96" s="194"/>
      <c r="R96" s="195">
        <f>SUM(R97:R98)</f>
        <v>0</v>
      </c>
      <c r="S96" s="194"/>
      <c r="T96" s="196">
        <f>SUM(T97:T98)</f>
        <v>0</v>
      </c>
      <c r="AR96" s="197" t="s">
        <v>121</v>
      </c>
      <c r="AT96" s="198" t="s">
        <v>75</v>
      </c>
      <c r="AU96" s="198" t="s">
        <v>84</v>
      </c>
      <c r="AY96" s="197" t="s">
        <v>201</v>
      </c>
      <c r="BK96" s="199">
        <f>SUM(BK97:BK98)</f>
        <v>0</v>
      </c>
    </row>
    <row r="97" spans="2:65" s="1" customFormat="1" ht="16.5" customHeight="1">
      <c r="B97" s="42"/>
      <c r="C97" s="202" t="s">
        <v>86</v>
      </c>
      <c r="D97" s="202" t="s">
        <v>204</v>
      </c>
      <c r="E97" s="203" t="s">
        <v>3057</v>
      </c>
      <c r="F97" s="204" t="s">
        <v>3058</v>
      </c>
      <c r="G97" s="205" t="s">
        <v>311</v>
      </c>
      <c r="H97" s="206">
        <v>35</v>
      </c>
      <c r="I97" s="207"/>
      <c r="J97" s="208">
        <f>ROUND(I97*H97,2)</f>
        <v>0</v>
      </c>
      <c r="K97" s="204" t="s">
        <v>21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780</v>
      </c>
      <c r="AT97" s="25" t="s">
        <v>204</v>
      </c>
      <c r="AU97" s="25" t="s">
        <v>86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780</v>
      </c>
      <c r="BM97" s="25" t="s">
        <v>3059</v>
      </c>
    </row>
    <row r="98" spans="2:65" s="1" customFormat="1" ht="27">
      <c r="B98" s="42"/>
      <c r="C98" s="64"/>
      <c r="D98" s="214" t="s">
        <v>210</v>
      </c>
      <c r="E98" s="64"/>
      <c r="F98" s="215" t="s">
        <v>2966</v>
      </c>
      <c r="G98" s="64"/>
      <c r="H98" s="64"/>
      <c r="I98" s="173"/>
      <c r="J98" s="64"/>
      <c r="K98" s="64"/>
      <c r="L98" s="62"/>
      <c r="M98" s="217"/>
      <c r="N98" s="218"/>
      <c r="O98" s="218"/>
      <c r="P98" s="218"/>
      <c r="Q98" s="218"/>
      <c r="R98" s="218"/>
      <c r="S98" s="218"/>
      <c r="T98" s="219"/>
      <c r="AT98" s="25" t="s">
        <v>210</v>
      </c>
      <c r="AU98" s="25" t="s">
        <v>86</v>
      </c>
    </row>
    <row r="99" spans="2:65" s="1" customFormat="1" ht="6.95" customHeight="1">
      <c r="B99" s="57"/>
      <c r="C99" s="58"/>
      <c r="D99" s="58"/>
      <c r="E99" s="58"/>
      <c r="F99" s="58"/>
      <c r="G99" s="58"/>
      <c r="H99" s="58"/>
      <c r="I99" s="149"/>
      <c r="J99" s="58"/>
      <c r="K99" s="58"/>
      <c r="L99" s="62"/>
    </row>
  </sheetData>
  <sheetProtection algorithmName="SHA-512" hashValue="GTUNTuptHgwNjZVvQeFtB6MOzc++bn7qcTMvFZhMhfJ4XQaPtoGUd9/vsDW+RM+dccCoKSgmOTxyKHNQfhr+VA==" saltValue="PxwfUo06qCsJHutdrIpmNv3nWF4Ol50R1ovlyWrkrJmXh4WQdDyJYI2SW6B4vjsqBAT2qHAgAgMqNYCgv8ThpA==" spinCount="100000" sheet="1" objects="1" scenarios="1" formatColumns="0" formatRows="0" autoFilter="0"/>
  <autoFilter ref="C90:K98"/>
  <mergeCells count="16">
    <mergeCell ref="L2:V2"/>
    <mergeCell ref="E77:H77"/>
    <mergeCell ref="E81:H81"/>
    <mergeCell ref="E79:H79"/>
    <mergeCell ref="E83:H83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154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3060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ROUND(SUM(BE82:BE168), 2)</f>
        <v>0</v>
      </c>
      <c r="G30" s="43"/>
      <c r="H30" s="43"/>
      <c r="I30" s="141">
        <v>0.21</v>
      </c>
      <c r="J30" s="140">
        <f>ROUND(ROUND((SUM(BE82:BE168)),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ROUND(SUM(BF82:BF168), 2)</f>
        <v>0</v>
      </c>
      <c r="G31" s="43"/>
      <c r="H31" s="43"/>
      <c r="I31" s="141">
        <v>0.15</v>
      </c>
      <c r="J31" s="140">
        <f>ROUND(ROUND((SUM(BF82:BF168)),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ROUND(SUM(BG82:BG168),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ROUND(SUM(BH82:BH168),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ROUND(SUM(BI82:BI168),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403 - Přeložka kabelu SŽDC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J82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J83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J84</f>
        <v>0</v>
      </c>
      <c r="K58" s="172"/>
    </row>
    <row r="59" spans="2:47" s="8" customFormat="1" ht="24.95" customHeight="1">
      <c r="B59" s="159"/>
      <c r="C59" s="160"/>
      <c r="D59" s="161" t="s">
        <v>2678</v>
      </c>
      <c r="E59" s="162"/>
      <c r="F59" s="162"/>
      <c r="G59" s="162"/>
      <c r="H59" s="162"/>
      <c r="I59" s="163"/>
      <c r="J59" s="164">
        <f>J88</f>
        <v>0</v>
      </c>
      <c r="K59" s="165"/>
    </row>
    <row r="60" spans="2:47" s="9" customFormat="1" ht="19.899999999999999" customHeight="1">
      <c r="B60" s="166"/>
      <c r="C60" s="167"/>
      <c r="D60" s="168" t="s">
        <v>2680</v>
      </c>
      <c r="E60" s="169"/>
      <c r="F60" s="169"/>
      <c r="G60" s="169"/>
      <c r="H60" s="169"/>
      <c r="I60" s="170"/>
      <c r="J60" s="171">
        <f>J89</f>
        <v>0</v>
      </c>
      <c r="K60" s="172"/>
    </row>
    <row r="61" spans="2:47" s="9" customFormat="1" ht="19.899999999999999" customHeight="1">
      <c r="B61" s="166"/>
      <c r="C61" s="167"/>
      <c r="D61" s="168" t="s">
        <v>2681</v>
      </c>
      <c r="E61" s="169"/>
      <c r="F61" s="169"/>
      <c r="G61" s="169"/>
      <c r="H61" s="169"/>
      <c r="I61" s="170"/>
      <c r="J61" s="171">
        <f>J113</f>
        <v>0</v>
      </c>
      <c r="K61" s="172"/>
    </row>
    <row r="62" spans="2:47" s="9" customFormat="1" ht="19.899999999999999" customHeight="1">
      <c r="B62" s="166"/>
      <c r="C62" s="167"/>
      <c r="D62" s="168" t="s">
        <v>181</v>
      </c>
      <c r="E62" s="169"/>
      <c r="F62" s="169"/>
      <c r="G62" s="169"/>
      <c r="H62" s="169"/>
      <c r="I62" s="170"/>
      <c r="J62" s="171">
        <f>J163</f>
        <v>0</v>
      </c>
      <c r="K62" s="172"/>
    </row>
    <row r="63" spans="2:47" s="1" customFormat="1" ht="21.7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6.95" customHeight="1">
      <c r="B64" s="57"/>
      <c r="C64" s="58"/>
      <c r="D64" s="58"/>
      <c r="E64" s="58"/>
      <c r="F64" s="58"/>
      <c r="G64" s="58"/>
      <c r="H64" s="58"/>
      <c r="I64" s="149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52"/>
      <c r="J68" s="61"/>
      <c r="K68" s="61"/>
      <c r="L68" s="62"/>
    </row>
    <row r="69" spans="2:12" s="1" customFormat="1" ht="36.950000000000003" customHeight="1">
      <c r="B69" s="42"/>
      <c r="C69" s="63" t="s">
        <v>184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6.5" customHeight="1">
      <c r="B72" s="42"/>
      <c r="C72" s="64"/>
      <c r="D72" s="64"/>
      <c r="E72" s="405" t="str">
        <f>E7</f>
        <v>Malešická, 1. a 2. etapa, 2. etapa Za Vackovem - Habrová</v>
      </c>
      <c r="F72" s="406"/>
      <c r="G72" s="406"/>
      <c r="H72" s="406"/>
      <c r="I72" s="173"/>
      <c r="J72" s="64"/>
      <c r="K72" s="64"/>
      <c r="L72" s="62"/>
    </row>
    <row r="73" spans="2:12" s="1" customFormat="1" ht="14.45" customHeight="1">
      <c r="B73" s="42"/>
      <c r="C73" s="66" t="s">
        <v>173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7.25" customHeight="1">
      <c r="B74" s="42"/>
      <c r="C74" s="64"/>
      <c r="D74" s="64"/>
      <c r="E74" s="393" t="str">
        <f>E9</f>
        <v>SO 403 - Přeložka kabelu SŽDC</v>
      </c>
      <c r="F74" s="407"/>
      <c r="G74" s="407"/>
      <c r="H74" s="407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8" customHeight="1">
      <c r="B76" s="42"/>
      <c r="C76" s="66" t="s">
        <v>23</v>
      </c>
      <c r="D76" s="64"/>
      <c r="E76" s="64"/>
      <c r="F76" s="174" t="str">
        <f>F12</f>
        <v>Praha 3</v>
      </c>
      <c r="G76" s="64"/>
      <c r="H76" s="64"/>
      <c r="I76" s="175" t="s">
        <v>25</v>
      </c>
      <c r="J76" s="74" t="str">
        <f>IF(J12="","",J12)</f>
        <v>25. 10. 2018</v>
      </c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>
      <c r="B78" s="42"/>
      <c r="C78" s="66" t="s">
        <v>27</v>
      </c>
      <c r="D78" s="64"/>
      <c r="E78" s="64"/>
      <c r="F78" s="174" t="str">
        <f>E15</f>
        <v>Technická správa komunikací hl. m. Prahy</v>
      </c>
      <c r="G78" s="64"/>
      <c r="H78" s="64"/>
      <c r="I78" s="175" t="s">
        <v>35</v>
      </c>
      <c r="J78" s="174" t="str">
        <f>E21</f>
        <v>NOVÁK &amp; PARTNER, s.r.o.</v>
      </c>
      <c r="K78" s="64"/>
      <c r="L78" s="62"/>
    </row>
    <row r="79" spans="2:12" s="1" customFormat="1" ht="14.45" customHeight="1">
      <c r="B79" s="42"/>
      <c r="C79" s="66" t="s">
        <v>33</v>
      </c>
      <c r="D79" s="64"/>
      <c r="E79" s="64"/>
      <c r="F79" s="174" t="str">
        <f>IF(E18="","",E18)</f>
        <v/>
      </c>
      <c r="G79" s="64"/>
      <c r="H79" s="64"/>
      <c r="I79" s="173"/>
      <c r="J79" s="64"/>
      <c r="K79" s="64"/>
      <c r="L79" s="62"/>
    </row>
    <row r="80" spans="2:12" s="1" customFormat="1" ht="10.3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65" s="10" customFormat="1" ht="29.25" customHeight="1">
      <c r="B81" s="176"/>
      <c r="C81" s="177" t="s">
        <v>185</v>
      </c>
      <c r="D81" s="178" t="s">
        <v>61</v>
      </c>
      <c r="E81" s="178" t="s">
        <v>57</v>
      </c>
      <c r="F81" s="178" t="s">
        <v>186</v>
      </c>
      <c r="G81" s="178" t="s">
        <v>187</v>
      </c>
      <c r="H81" s="178" t="s">
        <v>188</v>
      </c>
      <c r="I81" s="179" t="s">
        <v>189</v>
      </c>
      <c r="J81" s="178" t="s">
        <v>177</v>
      </c>
      <c r="K81" s="180" t="s">
        <v>190</v>
      </c>
      <c r="L81" s="181"/>
      <c r="M81" s="82" t="s">
        <v>191</v>
      </c>
      <c r="N81" s="83" t="s">
        <v>46</v>
      </c>
      <c r="O81" s="83" t="s">
        <v>192</v>
      </c>
      <c r="P81" s="83" t="s">
        <v>193</v>
      </c>
      <c r="Q81" s="83" t="s">
        <v>194</v>
      </c>
      <c r="R81" s="83" t="s">
        <v>195</v>
      </c>
      <c r="S81" s="83" t="s">
        <v>196</v>
      </c>
      <c r="T81" s="84" t="s">
        <v>197</v>
      </c>
    </row>
    <row r="82" spans="2:65" s="1" customFormat="1" ht="29.25" customHeight="1">
      <c r="B82" s="42"/>
      <c r="C82" s="88" t="s">
        <v>178</v>
      </c>
      <c r="D82" s="64"/>
      <c r="E82" s="64"/>
      <c r="F82" s="64"/>
      <c r="G82" s="64"/>
      <c r="H82" s="64"/>
      <c r="I82" s="173"/>
      <c r="J82" s="182">
        <f>BK82</f>
        <v>0</v>
      </c>
      <c r="K82" s="64"/>
      <c r="L82" s="62"/>
      <c r="M82" s="85"/>
      <c r="N82" s="86"/>
      <c r="O82" s="86"/>
      <c r="P82" s="183">
        <f>P83+P88</f>
        <v>0</v>
      </c>
      <c r="Q82" s="86"/>
      <c r="R82" s="183">
        <f>R83+R88</f>
        <v>7.7405900000000001</v>
      </c>
      <c r="S82" s="86"/>
      <c r="T82" s="184">
        <f>T83+T88</f>
        <v>0</v>
      </c>
      <c r="AT82" s="25" t="s">
        <v>75</v>
      </c>
      <c r="AU82" s="25" t="s">
        <v>179</v>
      </c>
      <c r="BK82" s="185">
        <f>BK83+BK88</f>
        <v>0</v>
      </c>
    </row>
    <row r="83" spans="2:65" s="11" customFormat="1" ht="37.35" customHeight="1">
      <c r="B83" s="186"/>
      <c r="C83" s="187"/>
      <c r="D83" s="188" t="s">
        <v>75</v>
      </c>
      <c r="E83" s="189" t="s">
        <v>276</v>
      </c>
      <c r="F83" s="189" t="s">
        <v>277</v>
      </c>
      <c r="G83" s="187"/>
      <c r="H83" s="187"/>
      <c r="I83" s="190"/>
      <c r="J83" s="191">
        <f>BK83</f>
        <v>0</v>
      </c>
      <c r="K83" s="187"/>
      <c r="L83" s="192"/>
      <c r="M83" s="193"/>
      <c r="N83" s="194"/>
      <c r="O83" s="194"/>
      <c r="P83" s="195">
        <f>P84</f>
        <v>0</v>
      </c>
      <c r="Q83" s="194"/>
      <c r="R83" s="195">
        <f>R84</f>
        <v>0</v>
      </c>
      <c r="S83" s="194"/>
      <c r="T83" s="196">
        <f>T84</f>
        <v>0</v>
      </c>
      <c r="AR83" s="197" t="s">
        <v>84</v>
      </c>
      <c r="AT83" s="198" t="s">
        <v>75</v>
      </c>
      <c r="AU83" s="198" t="s">
        <v>76</v>
      </c>
      <c r="AY83" s="197" t="s">
        <v>201</v>
      </c>
      <c r="BK83" s="199">
        <f>BK84</f>
        <v>0</v>
      </c>
    </row>
    <row r="84" spans="2:65" s="11" customFormat="1" ht="19.899999999999999" customHeight="1">
      <c r="B84" s="186"/>
      <c r="C84" s="187"/>
      <c r="D84" s="188" t="s">
        <v>75</v>
      </c>
      <c r="E84" s="200" t="s">
        <v>84</v>
      </c>
      <c r="F84" s="200" t="s">
        <v>278</v>
      </c>
      <c r="G84" s="187"/>
      <c r="H84" s="187"/>
      <c r="I84" s="190"/>
      <c r="J84" s="201">
        <f>BK84</f>
        <v>0</v>
      </c>
      <c r="K84" s="187"/>
      <c r="L84" s="192"/>
      <c r="M84" s="193"/>
      <c r="N84" s="194"/>
      <c r="O84" s="194"/>
      <c r="P84" s="195">
        <f>SUM(P85:P87)</f>
        <v>0</v>
      </c>
      <c r="Q84" s="194"/>
      <c r="R84" s="195">
        <f>SUM(R85:R87)</f>
        <v>0</v>
      </c>
      <c r="S84" s="194"/>
      <c r="T84" s="196">
        <f>SUM(T85:T87)</f>
        <v>0</v>
      </c>
      <c r="AR84" s="197" t="s">
        <v>84</v>
      </c>
      <c r="AT84" s="198" t="s">
        <v>75</v>
      </c>
      <c r="AU84" s="198" t="s">
        <v>84</v>
      </c>
      <c r="AY84" s="197" t="s">
        <v>201</v>
      </c>
      <c r="BK84" s="199">
        <f>SUM(BK85:BK87)</f>
        <v>0</v>
      </c>
    </row>
    <row r="85" spans="2:65" s="1" customFormat="1" ht="16.5" customHeight="1">
      <c r="B85" s="42"/>
      <c r="C85" s="202" t="s">
        <v>84</v>
      </c>
      <c r="D85" s="202" t="s">
        <v>204</v>
      </c>
      <c r="E85" s="203" t="s">
        <v>333</v>
      </c>
      <c r="F85" s="204" t="s">
        <v>3061</v>
      </c>
      <c r="G85" s="205" t="s">
        <v>335</v>
      </c>
      <c r="H85" s="206">
        <v>5.6029999999999998</v>
      </c>
      <c r="I85" s="207"/>
      <c r="J85" s="208">
        <f>ROUND(I85*H85,2)</f>
        <v>0</v>
      </c>
      <c r="K85" s="204" t="s">
        <v>214</v>
      </c>
      <c r="L85" s="62"/>
      <c r="M85" s="209" t="s">
        <v>21</v>
      </c>
      <c r="N85" s="210" t="s">
        <v>47</v>
      </c>
      <c r="O85" s="43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780</v>
      </c>
      <c r="AT85" s="25" t="s">
        <v>204</v>
      </c>
      <c r="AU85" s="25" t="s">
        <v>86</v>
      </c>
      <c r="AY85" s="25" t="s">
        <v>201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84</v>
      </c>
      <c r="BK85" s="213">
        <f>ROUND(I85*H85,2)</f>
        <v>0</v>
      </c>
      <c r="BL85" s="25" t="s">
        <v>780</v>
      </c>
      <c r="BM85" s="25" t="s">
        <v>3062</v>
      </c>
    </row>
    <row r="86" spans="2:65" s="1" customFormat="1" ht="13.5">
      <c r="B86" s="42"/>
      <c r="C86" s="64"/>
      <c r="D86" s="214" t="s">
        <v>210</v>
      </c>
      <c r="E86" s="64"/>
      <c r="F86" s="215" t="s">
        <v>3063</v>
      </c>
      <c r="G86" s="64"/>
      <c r="H86" s="64"/>
      <c r="I86" s="173"/>
      <c r="J86" s="64"/>
      <c r="K86" s="64"/>
      <c r="L86" s="62"/>
      <c r="M86" s="216"/>
      <c r="N86" s="43"/>
      <c r="O86" s="43"/>
      <c r="P86" s="43"/>
      <c r="Q86" s="43"/>
      <c r="R86" s="43"/>
      <c r="S86" s="43"/>
      <c r="T86" s="79"/>
      <c r="AT86" s="25" t="s">
        <v>210</v>
      </c>
      <c r="AU86" s="25" t="s">
        <v>86</v>
      </c>
    </row>
    <row r="87" spans="2:65" s="12" customFormat="1" ht="13.5">
      <c r="B87" s="220"/>
      <c r="C87" s="221"/>
      <c r="D87" s="214" t="s">
        <v>284</v>
      </c>
      <c r="E87" s="222" t="s">
        <v>21</v>
      </c>
      <c r="F87" s="223" t="s">
        <v>3064</v>
      </c>
      <c r="G87" s="221"/>
      <c r="H87" s="224">
        <v>5.6029999999999998</v>
      </c>
      <c r="I87" s="225"/>
      <c r="J87" s="221"/>
      <c r="K87" s="221"/>
      <c r="L87" s="226"/>
      <c r="M87" s="227"/>
      <c r="N87" s="228"/>
      <c r="O87" s="228"/>
      <c r="P87" s="228"/>
      <c r="Q87" s="228"/>
      <c r="R87" s="228"/>
      <c r="S87" s="228"/>
      <c r="T87" s="229"/>
      <c r="AT87" s="230" t="s">
        <v>284</v>
      </c>
      <c r="AU87" s="230" t="s">
        <v>86</v>
      </c>
      <c r="AV87" s="12" t="s">
        <v>86</v>
      </c>
      <c r="AW87" s="12" t="s">
        <v>39</v>
      </c>
      <c r="AX87" s="12" t="s">
        <v>84</v>
      </c>
      <c r="AY87" s="230" t="s">
        <v>201</v>
      </c>
    </row>
    <row r="88" spans="2:65" s="11" customFormat="1" ht="37.35" customHeight="1">
      <c r="B88" s="186"/>
      <c r="C88" s="187"/>
      <c r="D88" s="188" t="s">
        <v>75</v>
      </c>
      <c r="E88" s="189" t="s">
        <v>497</v>
      </c>
      <c r="F88" s="189" t="s">
        <v>2687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P89+P113+P163</f>
        <v>0</v>
      </c>
      <c r="Q88" s="194"/>
      <c r="R88" s="195">
        <f>R89+R113+R163</f>
        <v>7.7405900000000001</v>
      </c>
      <c r="S88" s="194"/>
      <c r="T88" s="196">
        <f>T89+T113+T163</f>
        <v>0</v>
      </c>
      <c r="AR88" s="197" t="s">
        <v>121</v>
      </c>
      <c r="AT88" s="198" t="s">
        <v>75</v>
      </c>
      <c r="AU88" s="198" t="s">
        <v>76</v>
      </c>
      <c r="AY88" s="197" t="s">
        <v>201</v>
      </c>
      <c r="BK88" s="199">
        <f>BK89+BK113+BK163</f>
        <v>0</v>
      </c>
    </row>
    <row r="89" spans="2:65" s="11" customFormat="1" ht="19.899999999999999" customHeight="1">
      <c r="B89" s="186"/>
      <c r="C89" s="187"/>
      <c r="D89" s="188" t="s">
        <v>75</v>
      </c>
      <c r="E89" s="200" t="s">
        <v>2740</v>
      </c>
      <c r="F89" s="200" t="s">
        <v>2741</v>
      </c>
      <c r="G89" s="187"/>
      <c r="H89" s="187"/>
      <c r="I89" s="190"/>
      <c r="J89" s="201">
        <f>BK89</f>
        <v>0</v>
      </c>
      <c r="K89" s="187"/>
      <c r="L89" s="192"/>
      <c r="M89" s="193"/>
      <c r="N89" s="194"/>
      <c r="O89" s="194"/>
      <c r="P89" s="195">
        <f>SUM(P90:P112)</f>
        <v>0</v>
      </c>
      <c r="Q89" s="194"/>
      <c r="R89" s="195">
        <f>SUM(R90:R112)</f>
        <v>0.125</v>
      </c>
      <c r="S89" s="194"/>
      <c r="T89" s="196">
        <f>SUM(T90:T112)</f>
        <v>0</v>
      </c>
      <c r="AR89" s="197" t="s">
        <v>121</v>
      </c>
      <c r="AT89" s="198" t="s">
        <v>75</v>
      </c>
      <c r="AU89" s="198" t="s">
        <v>84</v>
      </c>
      <c r="AY89" s="197" t="s">
        <v>201</v>
      </c>
      <c r="BK89" s="199">
        <f>SUM(BK90:BK112)</f>
        <v>0</v>
      </c>
    </row>
    <row r="90" spans="2:65" s="1" customFormat="1" ht="16.5" customHeight="1">
      <c r="B90" s="42"/>
      <c r="C90" s="202" t="s">
        <v>86</v>
      </c>
      <c r="D90" s="202" t="s">
        <v>204</v>
      </c>
      <c r="E90" s="203" t="s">
        <v>3065</v>
      </c>
      <c r="F90" s="204" t="s">
        <v>3066</v>
      </c>
      <c r="G90" s="205" t="s">
        <v>3067</v>
      </c>
      <c r="H90" s="206">
        <v>3400</v>
      </c>
      <c r="I90" s="207"/>
      <c r="J90" s="208">
        <f>ROUND(I90*H90,2)</f>
        <v>0</v>
      </c>
      <c r="K90" s="204" t="s">
        <v>214</v>
      </c>
      <c r="L90" s="62"/>
      <c r="M90" s="209" t="s">
        <v>21</v>
      </c>
      <c r="N90" s="210" t="s">
        <v>47</v>
      </c>
      <c r="O90" s="43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780</v>
      </c>
      <c r="AT90" s="25" t="s">
        <v>204</v>
      </c>
      <c r="AU90" s="25" t="s">
        <v>86</v>
      </c>
      <c r="AY90" s="25" t="s">
        <v>201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84</v>
      </c>
      <c r="BK90" s="213">
        <f>ROUND(I90*H90,2)</f>
        <v>0</v>
      </c>
      <c r="BL90" s="25" t="s">
        <v>780</v>
      </c>
      <c r="BM90" s="25" t="s">
        <v>3068</v>
      </c>
    </row>
    <row r="91" spans="2:65" s="1" customFormat="1" ht="27">
      <c r="B91" s="42"/>
      <c r="C91" s="64"/>
      <c r="D91" s="214" t="s">
        <v>210</v>
      </c>
      <c r="E91" s="64"/>
      <c r="F91" s="215" t="s">
        <v>3069</v>
      </c>
      <c r="G91" s="64"/>
      <c r="H91" s="64"/>
      <c r="I91" s="173"/>
      <c r="J91" s="64"/>
      <c r="K91" s="64"/>
      <c r="L91" s="62"/>
      <c r="M91" s="216"/>
      <c r="N91" s="43"/>
      <c r="O91" s="43"/>
      <c r="P91" s="43"/>
      <c r="Q91" s="43"/>
      <c r="R91" s="43"/>
      <c r="S91" s="43"/>
      <c r="T91" s="79"/>
      <c r="AT91" s="25" t="s">
        <v>210</v>
      </c>
      <c r="AU91" s="25" t="s">
        <v>86</v>
      </c>
    </row>
    <row r="92" spans="2:65" s="1" customFormat="1" ht="27">
      <c r="B92" s="42"/>
      <c r="C92" s="64"/>
      <c r="D92" s="214" t="s">
        <v>1639</v>
      </c>
      <c r="E92" s="64"/>
      <c r="F92" s="265" t="s">
        <v>3070</v>
      </c>
      <c r="G92" s="64"/>
      <c r="H92" s="64"/>
      <c r="I92" s="173"/>
      <c r="J92" s="64"/>
      <c r="K92" s="64"/>
      <c r="L92" s="62"/>
      <c r="M92" s="216"/>
      <c r="N92" s="43"/>
      <c r="O92" s="43"/>
      <c r="P92" s="43"/>
      <c r="Q92" s="43"/>
      <c r="R92" s="43"/>
      <c r="S92" s="43"/>
      <c r="T92" s="79"/>
      <c r="AT92" s="25" t="s">
        <v>1639</v>
      </c>
      <c r="AU92" s="25" t="s">
        <v>86</v>
      </c>
    </row>
    <row r="93" spans="2:65" s="12" customFormat="1" ht="13.5">
      <c r="B93" s="220"/>
      <c r="C93" s="221"/>
      <c r="D93" s="214" t="s">
        <v>284</v>
      </c>
      <c r="E93" s="222" t="s">
        <v>21</v>
      </c>
      <c r="F93" s="223" t="s">
        <v>3071</v>
      </c>
      <c r="G93" s="221"/>
      <c r="H93" s="224">
        <v>1200</v>
      </c>
      <c r="I93" s="225"/>
      <c r="J93" s="221"/>
      <c r="K93" s="221"/>
      <c r="L93" s="226"/>
      <c r="M93" s="227"/>
      <c r="N93" s="228"/>
      <c r="O93" s="228"/>
      <c r="P93" s="228"/>
      <c r="Q93" s="228"/>
      <c r="R93" s="228"/>
      <c r="S93" s="228"/>
      <c r="T93" s="229"/>
      <c r="AT93" s="230" t="s">
        <v>284</v>
      </c>
      <c r="AU93" s="230" t="s">
        <v>86</v>
      </c>
      <c r="AV93" s="12" t="s">
        <v>86</v>
      </c>
      <c r="AW93" s="12" t="s">
        <v>39</v>
      </c>
      <c r="AX93" s="12" t="s">
        <v>76</v>
      </c>
      <c r="AY93" s="230" t="s">
        <v>201</v>
      </c>
    </row>
    <row r="94" spans="2:65" s="12" customFormat="1" ht="13.5">
      <c r="B94" s="220"/>
      <c r="C94" s="221"/>
      <c r="D94" s="214" t="s">
        <v>284</v>
      </c>
      <c r="E94" s="222" t="s">
        <v>21</v>
      </c>
      <c r="F94" s="223" t="s">
        <v>3072</v>
      </c>
      <c r="G94" s="221"/>
      <c r="H94" s="224">
        <v>600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284</v>
      </c>
      <c r="AU94" s="230" t="s">
        <v>86</v>
      </c>
      <c r="AV94" s="12" t="s">
        <v>86</v>
      </c>
      <c r="AW94" s="12" t="s">
        <v>39</v>
      </c>
      <c r="AX94" s="12" t="s">
        <v>76</v>
      </c>
      <c r="AY94" s="230" t="s">
        <v>201</v>
      </c>
    </row>
    <row r="95" spans="2:65" s="12" customFormat="1" ht="13.5">
      <c r="B95" s="220"/>
      <c r="C95" s="221"/>
      <c r="D95" s="214" t="s">
        <v>284</v>
      </c>
      <c r="E95" s="222" t="s">
        <v>21</v>
      </c>
      <c r="F95" s="223" t="s">
        <v>3073</v>
      </c>
      <c r="G95" s="221"/>
      <c r="H95" s="224">
        <v>800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284</v>
      </c>
      <c r="AU95" s="230" t="s">
        <v>86</v>
      </c>
      <c r="AV95" s="12" t="s">
        <v>86</v>
      </c>
      <c r="AW95" s="12" t="s">
        <v>39</v>
      </c>
      <c r="AX95" s="12" t="s">
        <v>76</v>
      </c>
      <c r="AY95" s="230" t="s">
        <v>201</v>
      </c>
    </row>
    <row r="96" spans="2:65" s="12" customFormat="1" ht="13.5">
      <c r="B96" s="220"/>
      <c r="C96" s="221"/>
      <c r="D96" s="214" t="s">
        <v>284</v>
      </c>
      <c r="E96" s="222" t="s">
        <v>21</v>
      </c>
      <c r="F96" s="223" t="s">
        <v>3073</v>
      </c>
      <c r="G96" s="221"/>
      <c r="H96" s="224">
        <v>800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284</v>
      </c>
      <c r="AU96" s="230" t="s">
        <v>86</v>
      </c>
      <c r="AV96" s="12" t="s">
        <v>86</v>
      </c>
      <c r="AW96" s="12" t="s">
        <v>39</v>
      </c>
      <c r="AX96" s="12" t="s">
        <v>76</v>
      </c>
      <c r="AY96" s="230" t="s">
        <v>201</v>
      </c>
    </row>
    <row r="97" spans="2:65" s="13" customFormat="1" ht="13.5">
      <c r="B97" s="231"/>
      <c r="C97" s="232"/>
      <c r="D97" s="214" t="s">
        <v>284</v>
      </c>
      <c r="E97" s="233" t="s">
        <v>21</v>
      </c>
      <c r="F97" s="234" t="s">
        <v>293</v>
      </c>
      <c r="G97" s="232"/>
      <c r="H97" s="235">
        <v>3400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284</v>
      </c>
      <c r="AU97" s="241" t="s">
        <v>86</v>
      </c>
      <c r="AV97" s="13" t="s">
        <v>219</v>
      </c>
      <c r="AW97" s="13" t="s">
        <v>39</v>
      </c>
      <c r="AX97" s="13" t="s">
        <v>84</v>
      </c>
      <c r="AY97" s="241" t="s">
        <v>201</v>
      </c>
    </row>
    <row r="98" spans="2:65" s="14" customFormat="1" ht="13.5">
      <c r="B98" s="242"/>
      <c r="C98" s="243"/>
      <c r="D98" s="214" t="s">
        <v>284</v>
      </c>
      <c r="E98" s="244" t="s">
        <v>21</v>
      </c>
      <c r="F98" s="245" t="s">
        <v>3074</v>
      </c>
      <c r="G98" s="243"/>
      <c r="H98" s="244" t="s">
        <v>21</v>
      </c>
      <c r="I98" s="246"/>
      <c r="J98" s="243"/>
      <c r="K98" s="243"/>
      <c r="L98" s="247"/>
      <c r="M98" s="248"/>
      <c r="N98" s="249"/>
      <c r="O98" s="249"/>
      <c r="P98" s="249"/>
      <c r="Q98" s="249"/>
      <c r="R98" s="249"/>
      <c r="S98" s="249"/>
      <c r="T98" s="250"/>
      <c r="AT98" s="251" t="s">
        <v>284</v>
      </c>
      <c r="AU98" s="251" t="s">
        <v>86</v>
      </c>
      <c r="AV98" s="14" t="s">
        <v>84</v>
      </c>
      <c r="AW98" s="14" t="s">
        <v>39</v>
      </c>
      <c r="AX98" s="14" t="s">
        <v>76</v>
      </c>
      <c r="AY98" s="251" t="s">
        <v>201</v>
      </c>
    </row>
    <row r="99" spans="2:65" s="1" customFormat="1" ht="16.5" customHeight="1">
      <c r="B99" s="42"/>
      <c r="C99" s="202" t="s">
        <v>121</v>
      </c>
      <c r="D99" s="202" t="s">
        <v>204</v>
      </c>
      <c r="E99" s="203" t="s">
        <v>3075</v>
      </c>
      <c r="F99" s="204" t="s">
        <v>3076</v>
      </c>
      <c r="G99" s="205" t="s">
        <v>3067</v>
      </c>
      <c r="H99" s="206">
        <v>608</v>
      </c>
      <c r="I99" s="207"/>
      <c r="J99" s="208">
        <f>ROUND(I99*H99,2)</f>
        <v>0</v>
      </c>
      <c r="K99" s="204" t="s">
        <v>21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780</v>
      </c>
      <c r="AT99" s="25" t="s">
        <v>204</v>
      </c>
      <c r="AU99" s="25" t="s">
        <v>86</v>
      </c>
      <c r="AY99" s="25" t="s">
        <v>201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780</v>
      </c>
      <c r="BM99" s="25" t="s">
        <v>3077</v>
      </c>
    </row>
    <row r="100" spans="2:65" s="1" customFormat="1" ht="27">
      <c r="B100" s="42"/>
      <c r="C100" s="64"/>
      <c r="D100" s="214" t="s">
        <v>210</v>
      </c>
      <c r="E100" s="64"/>
      <c r="F100" s="215" t="s">
        <v>3078</v>
      </c>
      <c r="G100" s="64"/>
      <c r="H100" s="64"/>
      <c r="I100" s="173"/>
      <c r="J100" s="64"/>
      <c r="K100" s="64"/>
      <c r="L100" s="62"/>
      <c r="M100" s="216"/>
      <c r="N100" s="43"/>
      <c r="O100" s="43"/>
      <c r="P100" s="43"/>
      <c r="Q100" s="43"/>
      <c r="R100" s="43"/>
      <c r="S100" s="43"/>
      <c r="T100" s="79"/>
      <c r="AT100" s="25" t="s">
        <v>210</v>
      </c>
      <c r="AU100" s="25" t="s">
        <v>86</v>
      </c>
    </row>
    <row r="101" spans="2:65" s="1" customFormat="1" ht="27">
      <c r="B101" s="42"/>
      <c r="C101" s="64"/>
      <c r="D101" s="214" t="s">
        <v>1639</v>
      </c>
      <c r="E101" s="64"/>
      <c r="F101" s="265" t="s">
        <v>3070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1639</v>
      </c>
      <c r="AU101" s="25" t="s">
        <v>86</v>
      </c>
    </row>
    <row r="102" spans="2:65" s="12" customFormat="1" ht="13.5">
      <c r="B102" s="220"/>
      <c r="C102" s="221"/>
      <c r="D102" s="214" t="s">
        <v>284</v>
      </c>
      <c r="E102" s="222" t="s">
        <v>21</v>
      </c>
      <c r="F102" s="223" t="s">
        <v>3079</v>
      </c>
      <c r="G102" s="221"/>
      <c r="H102" s="224">
        <v>360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284</v>
      </c>
      <c r="AU102" s="230" t="s">
        <v>86</v>
      </c>
      <c r="AV102" s="12" t="s">
        <v>86</v>
      </c>
      <c r="AW102" s="12" t="s">
        <v>39</v>
      </c>
      <c r="AX102" s="12" t="s">
        <v>76</v>
      </c>
      <c r="AY102" s="230" t="s">
        <v>201</v>
      </c>
    </row>
    <row r="103" spans="2:65" s="12" customFormat="1" ht="13.5">
      <c r="B103" s="220"/>
      <c r="C103" s="221"/>
      <c r="D103" s="214" t="s">
        <v>284</v>
      </c>
      <c r="E103" s="222" t="s">
        <v>21</v>
      </c>
      <c r="F103" s="223" t="s">
        <v>3080</v>
      </c>
      <c r="G103" s="221"/>
      <c r="H103" s="224">
        <v>124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284</v>
      </c>
      <c r="AU103" s="230" t="s">
        <v>86</v>
      </c>
      <c r="AV103" s="12" t="s">
        <v>86</v>
      </c>
      <c r="AW103" s="12" t="s">
        <v>39</v>
      </c>
      <c r="AX103" s="12" t="s">
        <v>76</v>
      </c>
      <c r="AY103" s="230" t="s">
        <v>201</v>
      </c>
    </row>
    <row r="104" spans="2:65" s="12" customFormat="1" ht="13.5">
      <c r="B104" s="220"/>
      <c r="C104" s="221"/>
      <c r="D104" s="214" t="s">
        <v>284</v>
      </c>
      <c r="E104" s="222" t="s">
        <v>21</v>
      </c>
      <c r="F104" s="223" t="s">
        <v>3080</v>
      </c>
      <c r="G104" s="221"/>
      <c r="H104" s="224">
        <v>124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284</v>
      </c>
      <c r="AU104" s="230" t="s">
        <v>86</v>
      </c>
      <c r="AV104" s="12" t="s">
        <v>86</v>
      </c>
      <c r="AW104" s="12" t="s">
        <v>39</v>
      </c>
      <c r="AX104" s="12" t="s">
        <v>76</v>
      </c>
      <c r="AY104" s="230" t="s">
        <v>201</v>
      </c>
    </row>
    <row r="105" spans="2:65" s="13" customFormat="1" ht="13.5">
      <c r="B105" s="231"/>
      <c r="C105" s="232"/>
      <c r="D105" s="214" t="s">
        <v>284</v>
      </c>
      <c r="E105" s="233" t="s">
        <v>21</v>
      </c>
      <c r="F105" s="234" t="s">
        <v>293</v>
      </c>
      <c r="G105" s="232"/>
      <c r="H105" s="235">
        <v>608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284</v>
      </c>
      <c r="AU105" s="241" t="s">
        <v>86</v>
      </c>
      <c r="AV105" s="13" t="s">
        <v>219</v>
      </c>
      <c r="AW105" s="13" t="s">
        <v>39</v>
      </c>
      <c r="AX105" s="13" t="s">
        <v>84</v>
      </c>
      <c r="AY105" s="241" t="s">
        <v>201</v>
      </c>
    </row>
    <row r="106" spans="2:65" s="14" customFormat="1" ht="13.5">
      <c r="B106" s="242"/>
      <c r="C106" s="243"/>
      <c r="D106" s="214" t="s">
        <v>284</v>
      </c>
      <c r="E106" s="244" t="s">
        <v>21</v>
      </c>
      <c r="F106" s="245" t="s">
        <v>3074</v>
      </c>
      <c r="G106" s="243"/>
      <c r="H106" s="244" t="s">
        <v>21</v>
      </c>
      <c r="I106" s="246"/>
      <c r="J106" s="243"/>
      <c r="K106" s="243"/>
      <c r="L106" s="247"/>
      <c r="M106" s="248"/>
      <c r="N106" s="249"/>
      <c r="O106" s="249"/>
      <c r="P106" s="249"/>
      <c r="Q106" s="249"/>
      <c r="R106" s="249"/>
      <c r="S106" s="249"/>
      <c r="T106" s="250"/>
      <c r="AT106" s="251" t="s">
        <v>284</v>
      </c>
      <c r="AU106" s="251" t="s">
        <v>86</v>
      </c>
      <c r="AV106" s="14" t="s">
        <v>84</v>
      </c>
      <c r="AW106" s="14" t="s">
        <v>39</v>
      </c>
      <c r="AX106" s="14" t="s">
        <v>76</v>
      </c>
      <c r="AY106" s="251" t="s">
        <v>201</v>
      </c>
    </row>
    <row r="107" spans="2:65" s="1" customFormat="1" ht="16.5" customHeight="1">
      <c r="B107" s="42"/>
      <c r="C107" s="202" t="s">
        <v>219</v>
      </c>
      <c r="D107" s="202" t="s">
        <v>204</v>
      </c>
      <c r="E107" s="203" t="s">
        <v>3081</v>
      </c>
      <c r="F107" s="204" t="s">
        <v>3082</v>
      </c>
      <c r="G107" s="205" t="s">
        <v>229</v>
      </c>
      <c r="H107" s="206">
        <v>5</v>
      </c>
      <c r="I107" s="207"/>
      <c r="J107" s="208">
        <f>ROUND(I107*H107,2)</f>
        <v>0</v>
      </c>
      <c r="K107" s="204" t="s">
        <v>214</v>
      </c>
      <c r="L107" s="62"/>
      <c r="M107" s="209" t="s">
        <v>21</v>
      </c>
      <c r="N107" s="210" t="s">
        <v>47</v>
      </c>
      <c r="O107" s="43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780</v>
      </c>
      <c r="AT107" s="25" t="s">
        <v>204</v>
      </c>
      <c r="AU107" s="25" t="s">
        <v>86</v>
      </c>
      <c r="AY107" s="25" t="s">
        <v>201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84</v>
      </c>
      <c r="BK107" s="213">
        <f>ROUND(I107*H107,2)</f>
        <v>0</v>
      </c>
      <c r="BL107" s="25" t="s">
        <v>780</v>
      </c>
      <c r="BM107" s="25" t="s">
        <v>3083</v>
      </c>
    </row>
    <row r="108" spans="2:65" s="1" customFormat="1" ht="13.5">
      <c r="B108" s="42"/>
      <c r="C108" s="64"/>
      <c r="D108" s="214" t="s">
        <v>210</v>
      </c>
      <c r="E108" s="64"/>
      <c r="F108" s="215" t="s">
        <v>3084</v>
      </c>
      <c r="G108" s="64"/>
      <c r="H108" s="64"/>
      <c r="I108" s="173"/>
      <c r="J108" s="64"/>
      <c r="K108" s="64"/>
      <c r="L108" s="62"/>
      <c r="M108" s="216"/>
      <c r="N108" s="43"/>
      <c r="O108" s="43"/>
      <c r="P108" s="43"/>
      <c r="Q108" s="43"/>
      <c r="R108" s="43"/>
      <c r="S108" s="43"/>
      <c r="T108" s="79"/>
      <c r="AT108" s="25" t="s">
        <v>210</v>
      </c>
      <c r="AU108" s="25" t="s">
        <v>86</v>
      </c>
    </row>
    <row r="109" spans="2:65" s="12" customFormat="1" ht="13.5">
      <c r="B109" s="220"/>
      <c r="C109" s="221"/>
      <c r="D109" s="214" t="s">
        <v>284</v>
      </c>
      <c r="E109" s="222" t="s">
        <v>21</v>
      </c>
      <c r="F109" s="223" t="s">
        <v>3085</v>
      </c>
      <c r="G109" s="221"/>
      <c r="H109" s="224">
        <v>5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284</v>
      </c>
      <c r="AU109" s="230" t="s">
        <v>86</v>
      </c>
      <c r="AV109" s="12" t="s">
        <v>86</v>
      </c>
      <c r="AW109" s="12" t="s">
        <v>39</v>
      </c>
      <c r="AX109" s="12" t="s">
        <v>84</v>
      </c>
      <c r="AY109" s="230" t="s">
        <v>201</v>
      </c>
    </row>
    <row r="110" spans="2:65" s="1" customFormat="1" ht="16.5" customHeight="1">
      <c r="B110" s="42"/>
      <c r="C110" s="255" t="s">
        <v>200</v>
      </c>
      <c r="D110" s="255" t="s">
        <v>497</v>
      </c>
      <c r="E110" s="256" t="s">
        <v>3086</v>
      </c>
      <c r="F110" s="257" t="s">
        <v>3087</v>
      </c>
      <c r="G110" s="258" t="s">
        <v>229</v>
      </c>
      <c r="H110" s="259">
        <v>5</v>
      </c>
      <c r="I110" s="260"/>
      <c r="J110" s="261">
        <f>ROUND(I110*H110,2)</f>
        <v>0</v>
      </c>
      <c r="K110" s="257" t="s">
        <v>21</v>
      </c>
      <c r="L110" s="262"/>
      <c r="M110" s="263" t="s">
        <v>21</v>
      </c>
      <c r="N110" s="264" t="s">
        <v>47</v>
      </c>
      <c r="O110" s="43"/>
      <c r="P110" s="211">
        <f>O110*H110</f>
        <v>0</v>
      </c>
      <c r="Q110" s="211">
        <v>2.5000000000000001E-2</v>
      </c>
      <c r="R110" s="211">
        <f>Q110*H110</f>
        <v>0.125</v>
      </c>
      <c r="S110" s="211">
        <v>0</v>
      </c>
      <c r="T110" s="212">
        <f>S110*H110</f>
        <v>0</v>
      </c>
      <c r="AR110" s="25" t="s">
        <v>2976</v>
      </c>
      <c r="AT110" s="25" t="s">
        <v>497</v>
      </c>
      <c r="AU110" s="25" t="s">
        <v>86</v>
      </c>
      <c r="AY110" s="25" t="s">
        <v>201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780</v>
      </c>
      <c r="BM110" s="25" t="s">
        <v>3088</v>
      </c>
    </row>
    <row r="111" spans="2:65" s="1" customFormat="1" ht="13.5">
      <c r="B111" s="42"/>
      <c r="C111" s="64"/>
      <c r="D111" s="214" t="s">
        <v>210</v>
      </c>
      <c r="E111" s="64"/>
      <c r="F111" s="215" t="s">
        <v>3087</v>
      </c>
      <c r="G111" s="64"/>
      <c r="H111" s="64"/>
      <c r="I111" s="173"/>
      <c r="J111" s="64"/>
      <c r="K111" s="64"/>
      <c r="L111" s="62"/>
      <c r="M111" s="216"/>
      <c r="N111" s="43"/>
      <c r="O111" s="43"/>
      <c r="P111" s="43"/>
      <c r="Q111" s="43"/>
      <c r="R111" s="43"/>
      <c r="S111" s="43"/>
      <c r="T111" s="79"/>
      <c r="AT111" s="25" t="s">
        <v>210</v>
      </c>
      <c r="AU111" s="25" t="s">
        <v>86</v>
      </c>
    </row>
    <row r="112" spans="2:65" s="12" customFormat="1" ht="13.5">
      <c r="B112" s="220"/>
      <c r="C112" s="221"/>
      <c r="D112" s="214" t="s">
        <v>284</v>
      </c>
      <c r="E112" s="222" t="s">
        <v>21</v>
      </c>
      <c r="F112" s="223" t="s">
        <v>3085</v>
      </c>
      <c r="G112" s="221"/>
      <c r="H112" s="224">
        <v>5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284</v>
      </c>
      <c r="AU112" s="230" t="s">
        <v>86</v>
      </c>
      <c r="AV112" s="12" t="s">
        <v>86</v>
      </c>
      <c r="AW112" s="12" t="s">
        <v>39</v>
      </c>
      <c r="AX112" s="12" t="s">
        <v>84</v>
      </c>
      <c r="AY112" s="230" t="s">
        <v>201</v>
      </c>
    </row>
    <row r="113" spans="2:65" s="11" customFormat="1" ht="29.85" customHeight="1">
      <c r="B113" s="186"/>
      <c r="C113" s="187"/>
      <c r="D113" s="188" t="s">
        <v>75</v>
      </c>
      <c r="E113" s="200" t="s">
        <v>2749</v>
      </c>
      <c r="F113" s="200" t="s">
        <v>2750</v>
      </c>
      <c r="G113" s="187"/>
      <c r="H113" s="187"/>
      <c r="I113" s="190"/>
      <c r="J113" s="201">
        <f>BK113</f>
        <v>0</v>
      </c>
      <c r="K113" s="187"/>
      <c r="L113" s="192"/>
      <c r="M113" s="193"/>
      <c r="N113" s="194"/>
      <c r="O113" s="194"/>
      <c r="P113" s="195">
        <f>SUM(P114:P162)</f>
        <v>0</v>
      </c>
      <c r="Q113" s="194"/>
      <c r="R113" s="195">
        <f>SUM(R114:R162)</f>
        <v>7.6155900000000001</v>
      </c>
      <c r="S113" s="194"/>
      <c r="T113" s="196">
        <f>SUM(T114:T162)</f>
        <v>0</v>
      </c>
      <c r="AR113" s="197" t="s">
        <v>121</v>
      </c>
      <c r="AT113" s="198" t="s">
        <v>75</v>
      </c>
      <c r="AU113" s="198" t="s">
        <v>84</v>
      </c>
      <c r="AY113" s="197" t="s">
        <v>201</v>
      </c>
      <c r="BK113" s="199">
        <f>SUM(BK114:BK162)</f>
        <v>0</v>
      </c>
    </row>
    <row r="114" spans="2:65" s="1" customFormat="1" ht="16.5" customHeight="1">
      <c r="B114" s="42"/>
      <c r="C114" s="202" t="s">
        <v>226</v>
      </c>
      <c r="D114" s="202" t="s">
        <v>204</v>
      </c>
      <c r="E114" s="203" t="s">
        <v>3089</v>
      </c>
      <c r="F114" s="204" t="s">
        <v>3090</v>
      </c>
      <c r="G114" s="205" t="s">
        <v>229</v>
      </c>
      <c r="H114" s="206">
        <v>6</v>
      </c>
      <c r="I114" s="207"/>
      <c r="J114" s="208">
        <f>ROUND(I114*H114,2)</f>
        <v>0</v>
      </c>
      <c r="K114" s="204" t="s">
        <v>214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780</v>
      </c>
      <c r="AT114" s="25" t="s">
        <v>204</v>
      </c>
      <c r="AU114" s="25" t="s">
        <v>86</v>
      </c>
      <c r="AY114" s="25" t="s">
        <v>201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780</v>
      </c>
      <c r="BM114" s="25" t="s">
        <v>3091</v>
      </c>
    </row>
    <row r="115" spans="2:65" s="1" customFormat="1" ht="40.5">
      <c r="B115" s="42"/>
      <c r="C115" s="64"/>
      <c r="D115" s="214" t="s">
        <v>210</v>
      </c>
      <c r="E115" s="64"/>
      <c r="F115" s="215" t="s">
        <v>3092</v>
      </c>
      <c r="G115" s="64"/>
      <c r="H115" s="64"/>
      <c r="I115" s="173"/>
      <c r="J115" s="64"/>
      <c r="K115" s="64"/>
      <c r="L115" s="62"/>
      <c r="M115" s="216"/>
      <c r="N115" s="43"/>
      <c r="O115" s="43"/>
      <c r="P115" s="43"/>
      <c r="Q115" s="43"/>
      <c r="R115" s="43"/>
      <c r="S115" s="43"/>
      <c r="T115" s="79"/>
      <c r="AT115" s="25" t="s">
        <v>210</v>
      </c>
      <c r="AU115" s="25" t="s">
        <v>86</v>
      </c>
    </row>
    <row r="116" spans="2:65" s="12" customFormat="1" ht="13.5">
      <c r="B116" s="220"/>
      <c r="C116" s="221"/>
      <c r="D116" s="214" t="s">
        <v>284</v>
      </c>
      <c r="E116" s="222" t="s">
        <v>21</v>
      </c>
      <c r="F116" s="223" t="s">
        <v>3093</v>
      </c>
      <c r="G116" s="221"/>
      <c r="H116" s="224">
        <v>6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284</v>
      </c>
      <c r="AU116" s="230" t="s">
        <v>86</v>
      </c>
      <c r="AV116" s="12" t="s">
        <v>86</v>
      </c>
      <c r="AW116" s="12" t="s">
        <v>39</v>
      </c>
      <c r="AX116" s="12" t="s">
        <v>84</v>
      </c>
      <c r="AY116" s="230" t="s">
        <v>201</v>
      </c>
    </row>
    <row r="117" spans="2:65" s="1" customFormat="1" ht="25.5" customHeight="1">
      <c r="B117" s="42"/>
      <c r="C117" s="202" t="s">
        <v>231</v>
      </c>
      <c r="D117" s="202" t="s">
        <v>204</v>
      </c>
      <c r="E117" s="203" t="s">
        <v>3094</v>
      </c>
      <c r="F117" s="204" t="s">
        <v>3095</v>
      </c>
      <c r="G117" s="205" t="s">
        <v>311</v>
      </c>
      <c r="H117" s="206">
        <v>18</v>
      </c>
      <c r="I117" s="207"/>
      <c r="J117" s="208">
        <f>ROUND(I117*H117,2)</f>
        <v>0</v>
      </c>
      <c r="K117" s="204" t="s">
        <v>214</v>
      </c>
      <c r="L117" s="62"/>
      <c r="M117" s="209" t="s">
        <v>21</v>
      </c>
      <c r="N117" s="210" t="s">
        <v>47</v>
      </c>
      <c r="O117" s="43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25" t="s">
        <v>780</v>
      </c>
      <c r="AT117" s="25" t="s">
        <v>204</v>
      </c>
      <c r="AU117" s="25" t="s">
        <v>86</v>
      </c>
      <c r="AY117" s="25" t="s">
        <v>201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84</v>
      </c>
      <c r="BK117" s="213">
        <f>ROUND(I117*H117,2)</f>
        <v>0</v>
      </c>
      <c r="BL117" s="25" t="s">
        <v>780</v>
      </c>
      <c r="BM117" s="25" t="s">
        <v>3096</v>
      </c>
    </row>
    <row r="118" spans="2:65" s="1" customFormat="1" ht="40.5">
      <c r="B118" s="42"/>
      <c r="C118" s="64"/>
      <c r="D118" s="214" t="s">
        <v>210</v>
      </c>
      <c r="E118" s="64"/>
      <c r="F118" s="215" t="s">
        <v>3097</v>
      </c>
      <c r="G118" s="64"/>
      <c r="H118" s="64"/>
      <c r="I118" s="173"/>
      <c r="J118" s="64"/>
      <c r="K118" s="64"/>
      <c r="L118" s="62"/>
      <c r="M118" s="216"/>
      <c r="N118" s="43"/>
      <c r="O118" s="43"/>
      <c r="P118" s="43"/>
      <c r="Q118" s="43"/>
      <c r="R118" s="43"/>
      <c r="S118" s="43"/>
      <c r="T118" s="79"/>
      <c r="AT118" s="25" t="s">
        <v>210</v>
      </c>
      <c r="AU118" s="25" t="s">
        <v>86</v>
      </c>
    </row>
    <row r="119" spans="2:65" s="12" customFormat="1" ht="13.5">
      <c r="B119" s="220"/>
      <c r="C119" s="221"/>
      <c r="D119" s="214" t="s">
        <v>284</v>
      </c>
      <c r="E119" s="222" t="s">
        <v>21</v>
      </c>
      <c r="F119" s="223" t="s">
        <v>373</v>
      </c>
      <c r="G119" s="221"/>
      <c r="H119" s="224">
        <v>18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284</v>
      </c>
      <c r="AU119" s="230" t="s">
        <v>86</v>
      </c>
      <c r="AV119" s="12" t="s">
        <v>86</v>
      </c>
      <c r="AW119" s="12" t="s">
        <v>39</v>
      </c>
      <c r="AX119" s="12" t="s">
        <v>84</v>
      </c>
      <c r="AY119" s="230" t="s">
        <v>201</v>
      </c>
    </row>
    <row r="120" spans="2:65" s="1" customFormat="1" ht="25.5" customHeight="1">
      <c r="B120" s="42"/>
      <c r="C120" s="202" t="s">
        <v>235</v>
      </c>
      <c r="D120" s="202" t="s">
        <v>204</v>
      </c>
      <c r="E120" s="203" t="s">
        <v>3098</v>
      </c>
      <c r="F120" s="204" t="s">
        <v>3099</v>
      </c>
      <c r="G120" s="205" t="s">
        <v>311</v>
      </c>
      <c r="H120" s="206">
        <v>4</v>
      </c>
      <c r="I120" s="207"/>
      <c r="J120" s="208">
        <f>ROUND(I120*H120,2)</f>
        <v>0</v>
      </c>
      <c r="K120" s="204" t="s">
        <v>214</v>
      </c>
      <c r="L120" s="62"/>
      <c r="M120" s="209" t="s">
        <v>21</v>
      </c>
      <c r="N120" s="210" t="s">
        <v>47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780</v>
      </c>
      <c r="AT120" s="25" t="s">
        <v>204</v>
      </c>
      <c r="AU120" s="25" t="s">
        <v>86</v>
      </c>
      <c r="AY120" s="25" t="s">
        <v>201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84</v>
      </c>
      <c r="BK120" s="213">
        <f>ROUND(I120*H120,2)</f>
        <v>0</v>
      </c>
      <c r="BL120" s="25" t="s">
        <v>780</v>
      </c>
      <c r="BM120" s="25" t="s">
        <v>3100</v>
      </c>
    </row>
    <row r="121" spans="2:65" s="1" customFormat="1" ht="40.5">
      <c r="B121" s="42"/>
      <c r="C121" s="64"/>
      <c r="D121" s="214" t="s">
        <v>210</v>
      </c>
      <c r="E121" s="64"/>
      <c r="F121" s="215" t="s">
        <v>3101</v>
      </c>
      <c r="G121" s="64"/>
      <c r="H121" s="64"/>
      <c r="I121" s="173"/>
      <c r="J121" s="64"/>
      <c r="K121" s="64"/>
      <c r="L121" s="62"/>
      <c r="M121" s="216"/>
      <c r="N121" s="43"/>
      <c r="O121" s="43"/>
      <c r="P121" s="43"/>
      <c r="Q121" s="43"/>
      <c r="R121" s="43"/>
      <c r="S121" s="43"/>
      <c r="T121" s="79"/>
      <c r="AT121" s="25" t="s">
        <v>210</v>
      </c>
      <c r="AU121" s="25" t="s">
        <v>86</v>
      </c>
    </row>
    <row r="122" spans="2:65" s="12" customFormat="1" ht="13.5">
      <c r="B122" s="220"/>
      <c r="C122" s="221"/>
      <c r="D122" s="214" t="s">
        <v>284</v>
      </c>
      <c r="E122" s="222" t="s">
        <v>21</v>
      </c>
      <c r="F122" s="223" t="s">
        <v>219</v>
      </c>
      <c r="G122" s="221"/>
      <c r="H122" s="224">
        <v>4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284</v>
      </c>
      <c r="AU122" s="230" t="s">
        <v>86</v>
      </c>
      <c r="AV122" s="12" t="s">
        <v>86</v>
      </c>
      <c r="AW122" s="12" t="s">
        <v>39</v>
      </c>
      <c r="AX122" s="12" t="s">
        <v>84</v>
      </c>
      <c r="AY122" s="230" t="s">
        <v>201</v>
      </c>
    </row>
    <row r="123" spans="2:65" s="1" customFormat="1" ht="16.5" customHeight="1">
      <c r="B123" s="42"/>
      <c r="C123" s="202" t="s">
        <v>241</v>
      </c>
      <c r="D123" s="202" t="s">
        <v>204</v>
      </c>
      <c r="E123" s="203" t="s">
        <v>3102</v>
      </c>
      <c r="F123" s="204" t="s">
        <v>3103</v>
      </c>
      <c r="G123" s="205" t="s">
        <v>311</v>
      </c>
      <c r="H123" s="206">
        <v>22</v>
      </c>
      <c r="I123" s="207"/>
      <c r="J123" s="208">
        <f>ROUND(I123*H123,2)</f>
        <v>0</v>
      </c>
      <c r="K123" s="204" t="s">
        <v>214</v>
      </c>
      <c r="L123" s="62"/>
      <c r="M123" s="209" t="s">
        <v>21</v>
      </c>
      <c r="N123" s="210" t="s">
        <v>47</v>
      </c>
      <c r="O123" s="43"/>
      <c r="P123" s="211">
        <f>O123*H123</f>
        <v>0</v>
      </c>
      <c r="Q123" s="211">
        <v>9.0000000000000006E-5</v>
      </c>
      <c r="R123" s="211">
        <f>Q123*H123</f>
        <v>1.98E-3</v>
      </c>
      <c r="S123" s="211">
        <v>0</v>
      </c>
      <c r="T123" s="212">
        <f>S123*H123</f>
        <v>0</v>
      </c>
      <c r="AR123" s="25" t="s">
        <v>780</v>
      </c>
      <c r="AT123" s="25" t="s">
        <v>204</v>
      </c>
      <c r="AU123" s="25" t="s">
        <v>86</v>
      </c>
      <c r="AY123" s="25" t="s">
        <v>201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84</v>
      </c>
      <c r="BK123" s="213">
        <f>ROUND(I123*H123,2)</f>
        <v>0</v>
      </c>
      <c r="BL123" s="25" t="s">
        <v>780</v>
      </c>
      <c r="BM123" s="25" t="s">
        <v>3104</v>
      </c>
    </row>
    <row r="124" spans="2:65" s="1" customFormat="1" ht="27">
      <c r="B124" s="42"/>
      <c r="C124" s="64"/>
      <c r="D124" s="214" t="s">
        <v>210</v>
      </c>
      <c r="E124" s="64"/>
      <c r="F124" s="215" t="s">
        <v>3105</v>
      </c>
      <c r="G124" s="64"/>
      <c r="H124" s="64"/>
      <c r="I124" s="173"/>
      <c r="J124" s="64"/>
      <c r="K124" s="64"/>
      <c r="L124" s="62"/>
      <c r="M124" s="216"/>
      <c r="N124" s="43"/>
      <c r="O124" s="43"/>
      <c r="P124" s="43"/>
      <c r="Q124" s="43"/>
      <c r="R124" s="43"/>
      <c r="S124" s="43"/>
      <c r="T124" s="79"/>
      <c r="AT124" s="25" t="s">
        <v>210</v>
      </c>
      <c r="AU124" s="25" t="s">
        <v>86</v>
      </c>
    </row>
    <row r="125" spans="2:65" s="12" customFormat="1" ht="13.5">
      <c r="B125" s="220"/>
      <c r="C125" s="221"/>
      <c r="D125" s="214" t="s">
        <v>284</v>
      </c>
      <c r="E125" s="222" t="s">
        <v>21</v>
      </c>
      <c r="F125" s="223" t="s">
        <v>3106</v>
      </c>
      <c r="G125" s="221"/>
      <c r="H125" s="224">
        <v>22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284</v>
      </c>
      <c r="AU125" s="230" t="s">
        <v>86</v>
      </c>
      <c r="AV125" s="12" t="s">
        <v>86</v>
      </c>
      <c r="AW125" s="12" t="s">
        <v>39</v>
      </c>
      <c r="AX125" s="12" t="s">
        <v>76</v>
      </c>
      <c r="AY125" s="230" t="s">
        <v>201</v>
      </c>
    </row>
    <row r="126" spans="2:65" s="13" customFormat="1" ht="13.5">
      <c r="B126" s="231"/>
      <c r="C126" s="232"/>
      <c r="D126" s="214" t="s">
        <v>284</v>
      </c>
      <c r="E126" s="233" t="s">
        <v>21</v>
      </c>
      <c r="F126" s="234" t="s">
        <v>293</v>
      </c>
      <c r="G126" s="232"/>
      <c r="H126" s="235">
        <v>22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284</v>
      </c>
      <c r="AU126" s="241" t="s">
        <v>86</v>
      </c>
      <c r="AV126" s="13" t="s">
        <v>219</v>
      </c>
      <c r="AW126" s="13" t="s">
        <v>39</v>
      </c>
      <c r="AX126" s="13" t="s">
        <v>84</v>
      </c>
      <c r="AY126" s="241" t="s">
        <v>201</v>
      </c>
    </row>
    <row r="127" spans="2:65" s="1" customFormat="1" ht="16.5" customHeight="1">
      <c r="B127" s="42"/>
      <c r="C127" s="255" t="s">
        <v>245</v>
      </c>
      <c r="D127" s="255" t="s">
        <v>497</v>
      </c>
      <c r="E127" s="256" t="s">
        <v>3107</v>
      </c>
      <c r="F127" s="257" t="s">
        <v>3108</v>
      </c>
      <c r="G127" s="258" t="s">
        <v>311</v>
      </c>
      <c r="H127" s="259">
        <v>6</v>
      </c>
      <c r="I127" s="260"/>
      <c r="J127" s="261">
        <f>ROUND(I127*H127,2)</f>
        <v>0</v>
      </c>
      <c r="K127" s="257" t="s">
        <v>214</v>
      </c>
      <c r="L127" s="262"/>
      <c r="M127" s="263" t="s">
        <v>21</v>
      </c>
      <c r="N127" s="264" t="s">
        <v>47</v>
      </c>
      <c r="O127" s="43"/>
      <c r="P127" s="211">
        <f>O127*H127</f>
        <v>0</v>
      </c>
      <c r="Q127" s="211">
        <v>2.0000000000000002E-5</v>
      </c>
      <c r="R127" s="211">
        <f>Q127*H127</f>
        <v>1.2000000000000002E-4</v>
      </c>
      <c r="S127" s="211">
        <v>0</v>
      </c>
      <c r="T127" s="212">
        <f>S127*H127</f>
        <v>0</v>
      </c>
      <c r="AR127" s="25" t="s">
        <v>2976</v>
      </c>
      <c r="AT127" s="25" t="s">
        <v>497</v>
      </c>
      <c r="AU127" s="25" t="s">
        <v>86</v>
      </c>
      <c r="AY127" s="25" t="s">
        <v>201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84</v>
      </c>
      <c r="BK127" s="213">
        <f>ROUND(I127*H127,2)</f>
        <v>0</v>
      </c>
      <c r="BL127" s="25" t="s">
        <v>780</v>
      </c>
      <c r="BM127" s="25" t="s">
        <v>3109</v>
      </c>
    </row>
    <row r="128" spans="2:65" s="1" customFormat="1" ht="13.5">
      <c r="B128" s="42"/>
      <c r="C128" s="64"/>
      <c r="D128" s="214" t="s">
        <v>210</v>
      </c>
      <c r="E128" s="64"/>
      <c r="F128" s="215" t="s">
        <v>3110</v>
      </c>
      <c r="G128" s="64"/>
      <c r="H128" s="64"/>
      <c r="I128" s="173"/>
      <c r="J128" s="64"/>
      <c r="K128" s="64"/>
      <c r="L128" s="62"/>
      <c r="M128" s="216"/>
      <c r="N128" s="43"/>
      <c r="O128" s="43"/>
      <c r="P128" s="43"/>
      <c r="Q128" s="43"/>
      <c r="R128" s="43"/>
      <c r="S128" s="43"/>
      <c r="T128" s="79"/>
      <c r="AT128" s="25" t="s">
        <v>210</v>
      </c>
      <c r="AU128" s="25" t="s">
        <v>86</v>
      </c>
    </row>
    <row r="129" spans="2:65" s="1" customFormat="1" ht="27">
      <c r="B129" s="42"/>
      <c r="C129" s="64"/>
      <c r="D129" s="214" t="s">
        <v>1639</v>
      </c>
      <c r="E129" s="64"/>
      <c r="F129" s="265" t="s">
        <v>3111</v>
      </c>
      <c r="G129" s="64"/>
      <c r="H129" s="64"/>
      <c r="I129" s="173"/>
      <c r="J129" s="64"/>
      <c r="K129" s="64"/>
      <c r="L129" s="62"/>
      <c r="M129" s="216"/>
      <c r="N129" s="43"/>
      <c r="O129" s="43"/>
      <c r="P129" s="43"/>
      <c r="Q129" s="43"/>
      <c r="R129" s="43"/>
      <c r="S129" s="43"/>
      <c r="T129" s="79"/>
      <c r="AT129" s="25" t="s">
        <v>1639</v>
      </c>
      <c r="AU129" s="25" t="s">
        <v>86</v>
      </c>
    </row>
    <row r="130" spans="2:65" s="12" customFormat="1" ht="13.5">
      <c r="B130" s="220"/>
      <c r="C130" s="221"/>
      <c r="D130" s="214" t="s">
        <v>284</v>
      </c>
      <c r="E130" s="222" t="s">
        <v>21</v>
      </c>
      <c r="F130" s="223" t="s">
        <v>3112</v>
      </c>
      <c r="G130" s="221"/>
      <c r="H130" s="224">
        <v>6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284</v>
      </c>
      <c r="AU130" s="230" t="s">
        <v>86</v>
      </c>
      <c r="AV130" s="12" t="s">
        <v>86</v>
      </c>
      <c r="AW130" s="12" t="s">
        <v>39</v>
      </c>
      <c r="AX130" s="12" t="s">
        <v>84</v>
      </c>
      <c r="AY130" s="230" t="s">
        <v>201</v>
      </c>
    </row>
    <row r="131" spans="2:65" s="1" customFormat="1" ht="16.5" customHeight="1">
      <c r="B131" s="42"/>
      <c r="C131" s="255" t="s">
        <v>249</v>
      </c>
      <c r="D131" s="255" t="s">
        <v>497</v>
      </c>
      <c r="E131" s="256" t="s">
        <v>3113</v>
      </c>
      <c r="F131" s="257" t="s">
        <v>3114</v>
      </c>
      <c r="G131" s="258" t="s">
        <v>288</v>
      </c>
      <c r="H131" s="259">
        <v>0.9</v>
      </c>
      <c r="I131" s="260"/>
      <c r="J131" s="261">
        <f>ROUND(I131*H131,2)</f>
        <v>0</v>
      </c>
      <c r="K131" s="257" t="s">
        <v>214</v>
      </c>
      <c r="L131" s="262"/>
      <c r="M131" s="263" t="s">
        <v>21</v>
      </c>
      <c r="N131" s="264" t="s">
        <v>47</v>
      </c>
      <c r="O131" s="43"/>
      <c r="P131" s="211">
        <f>O131*H131</f>
        <v>0</v>
      </c>
      <c r="Q131" s="211">
        <v>2.234</v>
      </c>
      <c r="R131" s="211">
        <f>Q131*H131</f>
        <v>2.0106000000000002</v>
      </c>
      <c r="S131" s="211">
        <v>0</v>
      </c>
      <c r="T131" s="212">
        <f>S131*H131</f>
        <v>0</v>
      </c>
      <c r="AR131" s="25" t="s">
        <v>2976</v>
      </c>
      <c r="AT131" s="25" t="s">
        <v>497</v>
      </c>
      <c r="AU131" s="25" t="s">
        <v>86</v>
      </c>
      <c r="AY131" s="25" t="s">
        <v>201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84</v>
      </c>
      <c r="BK131" s="213">
        <f>ROUND(I131*H131,2)</f>
        <v>0</v>
      </c>
      <c r="BL131" s="25" t="s">
        <v>780</v>
      </c>
      <c r="BM131" s="25" t="s">
        <v>3115</v>
      </c>
    </row>
    <row r="132" spans="2:65" s="1" customFormat="1" ht="13.5">
      <c r="B132" s="42"/>
      <c r="C132" s="64"/>
      <c r="D132" s="214" t="s">
        <v>210</v>
      </c>
      <c r="E132" s="64"/>
      <c r="F132" s="215" t="s">
        <v>3114</v>
      </c>
      <c r="G132" s="64"/>
      <c r="H132" s="64"/>
      <c r="I132" s="173"/>
      <c r="J132" s="64"/>
      <c r="K132" s="64"/>
      <c r="L132" s="62"/>
      <c r="M132" s="216"/>
      <c r="N132" s="43"/>
      <c r="O132" s="43"/>
      <c r="P132" s="43"/>
      <c r="Q132" s="43"/>
      <c r="R132" s="43"/>
      <c r="S132" s="43"/>
      <c r="T132" s="79"/>
      <c r="AT132" s="25" t="s">
        <v>210</v>
      </c>
      <c r="AU132" s="25" t="s">
        <v>86</v>
      </c>
    </row>
    <row r="133" spans="2:65" s="12" customFormat="1" ht="13.5">
      <c r="B133" s="220"/>
      <c r="C133" s="221"/>
      <c r="D133" s="214" t="s">
        <v>284</v>
      </c>
      <c r="E133" s="222" t="s">
        <v>21</v>
      </c>
      <c r="F133" s="223" t="s">
        <v>3116</v>
      </c>
      <c r="G133" s="221"/>
      <c r="H133" s="224">
        <v>0.9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284</v>
      </c>
      <c r="AU133" s="230" t="s">
        <v>86</v>
      </c>
      <c r="AV133" s="12" t="s">
        <v>86</v>
      </c>
      <c r="AW133" s="12" t="s">
        <v>39</v>
      </c>
      <c r="AX133" s="12" t="s">
        <v>76</v>
      </c>
      <c r="AY133" s="230" t="s">
        <v>201</v>
      </c>
    </row>
    <row r="134" spans="2:65" s="13" customFormat="1" ht="13.5">
      <c r="B134" s="231"/>
      <c r="C134" s="232"/>
      <c r="D134" s="214" t="s">
        <v>284</v>
      </c>
      <c r="E134" s="233" t="s">
        <v>21</v>
      </c>
      <c r="F134" s="234" t="s">
        <v>293</v>
      </c>
      <c r="G134" s="232"/>
      <c r="H134" s="235">
        <v>0.9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284</v>
      </c>
      <c r="AU134" s="241" t="s">
        <v>86</v>
      </c>
      <c r="AV134" s="13" t="s">
        <v>219</v>
      </c>
      <c r="AW134" s="13" t="s">
        <v>39</v>
      </c>
      <c r="AX134" s="13" t="s">
        <v>84</v>
      </c>
      <c r="AY134" s="241" t="s">
        <v>201</v>
      </c>
    </row>
    <row r="135" spans="2:65" s="1" customFormat="1" ht="16.5" customHeight="1">
      <c r="B135" s="42"/>
      <c r="C135" s="255" t="s">
        <v>255</v>
      </c>
      <c r="D135" s="255" t="s">
        <v>497</v>
      </c>
      <c r="E135" s="256" t="s">
        <v>3117</v>
      </c>
      <c r="F135" s="257" t="s">
        <v>3118</v>
      </c>
      <c r="G135" s="258" t="s">
        <v>288</v>
      </c>
      <c r="H135" s="259">
        <v>1.89</v>
      </c>
      <c r="I135" s="260"/>
      <c r="J135" s="261">
        <f>ROUND(I135*H135,2)</f>
        <v>0</v>
      </c>
      <c r="K135" s="257" t="s">
        <v>214</v>
      </c>
      <c r="L135" s="262"/>
      <c r="M135" s="263" t="s">
        <v>21</v>
      </c>
      <c r="N135" s="264" t="s">
        <v>47</v>
      </c>
      <c r="O135" s="43"/>
      <c r="P135" s="211">
        <f>O135*H135</f>
        <v>0</v>
      </c>
      <c r="Q135" s="211">
        <v>2.4289999999999998</v>
      </c>
      <c r="R135" s="211">
        <f>Q135*H135</f>
        <v>4.5908099999999994</v>
      </c>
      <c r="S135" s="211">
        <v>0</v>
      </c>
      <c r="T135" s="212">
        <f>S135*H135</f>
        <v>0</v>
      </c>
      <c r="AR135" s="25" t="s">
        <v>2976</v>
      </c>
      <c r="AT135" s="25" t="s">
        <v>497</v>
      </c>
      <c r="AU135" s="25" t="s">
        <v>86</v>
      </c>
      <c r="AY135" s="25" t="s">
        <v>201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84</v>
      </c>
      <c r="BK135" s="213">
        <f>ROUND(I135*H135,2)</f>
        <v>0</v>
      </c>
      <c r="BL135" s="25" t="s">
        <v>780</v>
      </c>
      <c r="BM135" s="25" t="s">
        <v>3119</v>
      </c>
    </row>
    <row r="136" spans="2:65" s="1" customFormat="1" ht="13.5">
      <c r="B136" s="42"/>
      <c r="C136" s="64"/>
      <c r="D136" s="214" t="s">
        <v>210</v>
      </c>
      <c r="E136" s="64"/>
      <c r="F136" s="215" t="s">
        <v>3118</v>
      </c>
      <c r="G136" s="64"/>
      <c r="H136" s="64"/>
      <c r="I136" s="173"/>
      <c r="J136" s="64"/>
      <c r="K136" s="64"/>
      <c r="L136" s="62"/>
      <c r="M136" s="216"/>
      <c r="N136" s="43"/>
      <c r="O136" s="43"/>
      <c r="P136" s="43"/>
      <c r="Q136" s="43"/>
      <c r="R136" s="43"/>
      <c r="S136" s="43"/>
      <c r="T136" s="79"/>
      <c r="AT136" s="25" t="s">
        <v>210</v>
      </c>
      <c r="AU136" s="25" t="s">
        <v>86</v>
      </c>
    </row>
    <row r="137" spans="2:65" s="12" customFormat="1" ht="13.5">
      <c r="B137" s="220"/>
      <c r="C137" s="221"/>
      <c r="D137" s="214" t="s">
        <v>284</v>
      </c>
      <c r="E137" s="222" t="s">
        <v>21</v>
      </c>
      <c r="F137" s="223" t="s">
        <v>3120</v>
      </c>
      <c r="G137" s="221"/>
      <c r="H137" s="224">
        <v>1.89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284</v>
      </c>
      <c r="AU137" s="230" t="s">
        <v>86</v>
      </c>
      <c r="AV137" s="12" t="s">
        <v>86</v>
      </c>
      <c r="AW137" s="12" t="s">
        <v>39</v>
      </c>
      <c r="AX137" s="12" t="s">
        <v>76</v>
      </c>
      <c r="AY137" s="230" t="s">
        <v>201</v>
      </c>
    </row>
    <row r="138" spans="2:65" s="13" customFormat="1" ht="13.5">
      <c r="B138" s="231"/>
      <c r="C138" s="232"/>
      <c r="D138" s="214" t="s">
        <v>284</v>
      </c>
      <c r="E138" s="233" t="s">
        <v>21</v>
      </c>
      <c r="F138" s="234" t="s">
        <v>293</v>
      </c>
      <c r="G138" s="232"/>
      <c r="H138" s="235">
        <v>1.89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284</v>
      </c>
      <c r="AU138" s="241" t="s">
        <v>86</v>
      </c>
      <c r="AV138" s="13" t="s">
        <v>219</v>
      </c>
      <c r="AW138" s="13" t="s">
        <v>39</v>
      </c>
      <c r="AX138" s="13" t="s">
        <v>84</v>
      </c>
      <c r="AY138" s="241" t="s">
        <v>201</v>
      </c>
    </row>
    <row r="139" spans="2:65" s="1" customFormat="1" ht="16.5" customHeight="1">
      <c r="B139" s="42"/>
      <c r="C139" s="255" t="s">
        <v>259</v>
      </c>
      <c r="D139" s="255" t="s">
        <v>497</v>
      </c>
      <c r="E139" s="256" t="s">
        <v>3121</v>
      </c>
      <c r="F139" s="257" t="s">
        <v>3122</v>
      </c>
      <c r="G139" s="258" t="s">
        <v>311</v>
      </c>
      <c r="H139" s="259">
        <v>36</v>
      </c>
      <c r="I139" s="260"/>
      <c r="J139" s="261">
        <f>ROUND(I139*H139,2)</f>
        <v>0</v>
      </c>
      <c r="K139" s="257" t="s">
        <v>214</v>
      </c>
      <c r="L139" s="262"/>
      <c r="M139" s="263" t="s">
        <v>21</v>
      </c>
      <c r="N139" s="264" t="s">
        <v>47</v>
      </c>
      <c r="O139" s="43"/>
      <c r="P139" s="211">
        <f>O139*H139</f>
        <v>0</v>
      </c>
      <c r="Q139" s="211">
        <v>7.7999999999999999E-4</v>
      </c>
      <c r="R139" s="211">
        <f>Q139*H139</f>
        <v>2.8080000000000001E-2</v>
      </c>
      <c r="S139" s="211">
        <v>0</v>
      </c>
      <c r="T139" s="212">
        <f>S139*H139</f>
        <v>0</v>
      </c>
      <c r="AR139" s="25" t="s">
        <v>2694</v>
      </c>
      <c r="AT139" s="25" t="s">
        <v>497</v>
      </c>
      <c r="AU139" s="25" t="s">
        <v>86</v>
      </c>
      <c r="AY139" s="25" t="s">
        <v>201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84</v>
      </c>
      <c r="BK139" s="213">
        <f>ROUND(I139*H139,2)</f>
        <v>0</v>
      </c>
      <c r="BL139" s="25" t="s">
        <v>2694</v>
      </c>
      <c r="BM139" s="25" t="s">
        <v>3123</v>
      </c>
    </row>
    <row r="140" spans="2:65" s="1" customFormat="1" ht="13.5">
      <c r="B140" s="42"/>
      <c r="C140" s="64"/>
      <c r="D140" s="214" t="s">
        <v>210</v>
      </c>
      <c r="E140" s="64"/>
      <c r="F140" s="215" t="s">
        <v>3124</v>
      </c>
      <c r="G140" s="64"/>
      <c r="H140" s="64"/>
      <c r="I140" s="173"/>
      <c r="J140" s="64"/>
      <c r="K140" s="64"/>
      <c r="L140" s="62"/>
      <c r="M140" s="216"/>
      <c r="N140" s="43"/>
      <c r="O140" s="43"/>
      <c r="P140" s="43"/>
      <c r="Q140" s="43"/>
      <c r="R140" s="43"/>
      <c r="S140" s="43"/>
      <c r="T140" s="79"/>
      <c r="AT140" s="25" t="s">
        <v>210</v>
      </c>
      <c r="AU140" s="25" t="s">
        <v>86</v>
      </c>
    </row>
    <row r="141" spans="2:65" s="12" customFormat="1" ht="13.5">
      <c r="B141" s="220"/>
      <c r="C141" s="221"/>
      <c r="D141" s="214" t="s">
        <v>284</v>
      </c>
      <c r="E141" s="222" t="s">
        <v>21</v>
      </c>
      <c r="F141" s="223" t="s">
        <v>3125</v>
      </c>
      <c r="G141" s="221"/>
      <c r="H141" s="224">
        <v>36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284</v>
      </c>
      <c r="AU141" s="230" t="s">
        <v>86</v>
      </c>
      <c r="AV141" s="12" t="s">
        <v>86</v>
      </c>
      <c r="AW141" s="12" t="s">
        <v>39</v>
      </c>
      <c r="AX141" s="12" t="s">
        <v>84</v>
      </c>
      <c r="AY141" s="230" t="s">
        <v>201</v>
      </c>
    </row>
    <row r="142" spans="2:65" s="1" customFormat="1" ht="16.5" customHeight="1">
      <c r="B142" s="42"/>
      <c r="C142" s="202" t="s">
        <v>263</v>
      </c>
      <c r="D142" s="202" t="s">
        <v>204</v>
      </c>
      <c r="E142" s="203" t="s">
        <v>3126</v>
      </c>
      <c r="F142" s="204" t="s">
        <v>3127</v>
      </c>
      <c r="G142" s="205" t="s">
        <v>311</v>
      </c>
      <c r="H142" s="206">
        <v>4</v>
      </c>
      <c r="I142" s="207"/>
      <c r="J142" s="208">
        <f>ROUND(I142*H142,2)</f>
        <v>0</v>
      </c>
      <c r="K142" s="204" t="s">
        <v>21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4.2999999999999997E-2</v>
      </c>
      <c r="R142" s="211">
        <f>Q142*H142</f>
        <v>0.17199999999999999</v>
      </c>
      <c r="S142" s="211">
        <v>0</v>
      </c>
      <c r="T142" s="212">
        <f>S142*H142</f>
        <v>0</v>
      </c>
      <c r="AR142" s="25" t="s">
        <v>780</v>
      </c>
      <c r="AT142" s="25" t="s">
        <v>204</v>
      </c>
      <c r="AU142" s="25" t="s">
        <v>86</v>
      </c>
      <c r="AY142" s="25" t="s">
        <v>201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780</v>
      </c>
      <c r="BM142" s="25" t="s">
        <v>3128</v>
      </c>
    </row>
    <row r="143" spans="2:65" s="1" customFormat="1" ht="27">
      <c r="B143" s="42"/>
      <c r="C143" s="64"/>
      <c r="D143" s="214" t="s">
        <v>210</v>
      </c>
      <c r="E143" s="64"/>
      <c r="F143" s="215" t="s">
        <v>3129</v>
      </c>
      <c r="G143" s="64"/>
      <c r="H143" s="64"/>
      <c r="I143" s="173"/>
      <c r="J143" s="64"/>
      <c r="K143" s="64"/>
      <c r="L143" s="62"/>
      <c r="M143" s="216"/>
      <c r="N143" s="43"/>
      <c r="O143" s="43"/>
      <c r="P143" s="43"/>
      <c r="Q143" s="43"/>
      <c r="R143" s="43"/>
      <c r="S143" s="43"/>
      <c r="T143" s="79"/>
      <c r="AT143" s="25" t="s">
        <v>210</v>
      </c>
      <c r="AU143" s="25" t="s">
        <v>86</v>
      </c>
    </row>
    <row r="144" spans="2:65" s="12" customFormat="1" ht="13.5">
      <c r="B144" s="220"/>
      <c r="C144" s="221"/>
      <c r="D144" s="214" t="s">
        <v>284</v>
      </c>
      <c r="E144" s="222" t="s">
        <v>21</v>
      </c>
      <c r="F144" s="223" t="s">
        <v>219</v>
      </c>
      <c r="G144" s="221"/>
      <c r="H144" s="224">
        <v>4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284</v>
      </c>
      <c r="AU144" s="230" t="s">
        <v>86</v>
      </c>
      <c r="AV144" s="12" t="s">
        <v>86</v>
      </c>
      <c r="AW144" s="12" t="s">
        <v>39</v>
      </c>
      <c r="AX144" s="12" t="s">
        <v>84</v>
      </c>
      <c r="AY144" s="230" t="s">
        <v>201</v>
      </c>
    </row>
    <row r="145" spans="2:65" s="1" customFormat="1" ht="16.5" customHeight="1">
      <c r="B145" s="42"/>
      <c r="C145" s="255" t="s">
        <v>10</v>
      </c>
      <c r="D145" s="255" t="s">
        <v>497</v>
      </c>
      <c r="E145" s="256" t="s">
        <v>3130</v>
      </c>
      <c r="F145" s="257" t="s">
        <v>3131</v>
      </c>
      <c r="G145" s="258" t="s">
        <v>229</v>
      </c>
      <c r="H145" s="259">
        <v>16</v>
      </c>
      <c r="I145" s="260"/>
      <c r="J145" s="261">
        <f>ROUND(I145*H145,2)</f>
        <v>0</v>
      </c>
      <c r="K145" s="257" t="s">
        <v>214</v>
      </c>
      <c r="L145" s="262"/>
      <c r="M145" s="263" t="s">
        <v>21</v>
      </c>
      <c r="N145" s="264" t="s">
        <v>47</v>
      </c>
      <c r="O145" s="43"/>
      <c r="P145" s="211">
        <f>O145*H145</f>
        <v>0</v>
      </c>
      <c r="Q145" s="211">
        <v>6.0000000000000001E-3</v>
      </c>
      <c r="R145" s="211">
        <f>Q145*H145</f>
        <v>9.6000000000000002E-2</v>
      </c>
      <c r="S145" s="211">
        <v>0</v>
      </c>
      <c r="T145" s="212">
        <f>S145*H145</f>
        <v>0</v>
      </c>
      <c r="AR145" s="25" t="s">
        <v>2694</v>
      </c>
      <c r="AT145" s="25" t="s">
        <v>497</v>
      </c>
      <c r="AU145" s="25" t="s">
        <v>86</v>
      </c>
      <c r="AY145" s="25" t="s">
        <v>201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2694</v>
      </c>
      <c r="BM145" s="25" t="s">
        <v>3132</v>
      </c>
    </row>
    <row r="146" spans="2:65" s="1" customFormat="1" ht="13.5">
      <c r="B146" s="42"/>
      <c r="C146" s="64"/>
      <c r="D146" s="214" t="s">
        <v>210</v>
      </c>
      <c r="E146" s="64"/>
      <c r="F146" s="215" t="s">
        <v>3133</v>
      </c>
      <c r="G146" s="64"/>
      <c r="H146" s="64"/>
      <c r="I146" s="173"/>
      <c r="J146" s="64"/>
      <c r="K146" s="64"/>
      <c r="L146" s="62"/>
      <c r="M146" s="216"/>
      <c r="N146" s="43"/>
      <c r="O146" s="43"/>
      <c r="P146" s="43"/>
      <c r="Q146" s="43"/>
      <c r="R146" s="43"/>
      <c r="S146" s="43"/>
      <c r="T146" s="79"/>
      <c r="AT146" s="25" t="s">
        <v>210</v>
      </c>
      <c r="AU146" s="25" t="s">
        <v>86</v>
      </c>
    </row>
    <row r="147" spans="2:65" s="12" customFormat="1" ht="13.5">
      <c r="B147" s="220"/>
      <c r="C147" s="221"/>
      <c r="D147" s="214" t="s">
        <v>284</v>
      </c>
      <c r="E147" s="222" t="s">
        <v>21</v>
      </c>
      <c r="F147" s="223" t="s">
        <v>3134</v>
      </c>
      <c r="G147" s="221"/>
      <c r="H147" s="224">
        <v>16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284</v>
      </c>
      <c r="AU147" s="230" t="s">
        <v>86</v>
      </c>
      <c r="AV147" s="12" t="s">
        <v>86</v>
      </c>
      <c r="AW147" s="12" t="s">
        <v>39</v>
      </c>
      <c r="AX147" s="12" t="s">
        <v>84</v>
      </c>
      <c r="AY147" s="230" t="s">
        <v>201</v>
      </c>
    </row>
    <row r="148" spans="2:65" s="1" customFormat="1" ht="16.5" customHeight="1">
      <c r="B148" s="42"/>
      <c r="C148" s="255" t="s">
        <v>360</v>
      </c>
      <c r="D148" s="255" t="s">
        <v>497</v>
      </c>
      <c r="E148" s="256" t="s">
        <v>3135</v>
      </c>
      <c r="F148" s="257" t="s">
        <v>3136</v>
      </c>
      <c r="G148" s="258" t="s">
        <v>229</v>
      </c>
      <c r="H148" s="259">
        <v>4</v>
      </c>
      <c r="I148" s="260"/>
      <c r="J148" s="261">
        <f>ROUND(I148*H148,2)</f>
        <v>0</v>
      </c>
      <c r="K148" s="257" t="s">
        <v>21</v>
      </c>
      <c r="L148" s="262"/>
      <c r="M148" s="263" t="s">
        <v>21</v>
      </c>
      <c r="N148" s="264" t="s">
        <v>47</v>
      </c>
      <c r="O148" s="43"/>
      <c r="P148" s="211">
        <f>O148*H148</f>
        <v>0</v>
      </c>
      <c r="Q148" s="211">
        <v>0.17899999999999999</v>
      </c>
      <c r="R148" s="211">
        <f>Q148*H148</f>
        <v>0.71599999999999997</v>
      </c>
      <c r="S148" s="211">
        <v>0</v>
      </c>
      <c r="T148" s="212">
        <f>S148*H148</f>
        <v>0</v>
      </c>
      <c r="AR148" s="25" t="s">
        <v>2694</v>
      </c>
      <c r="AT148" s="25" t="s">
        <v>497</v>
      </c>
      <c r="AU148" s="25" t="s">
        <v>86</v>
      </c>
      <c r="AY148" s="25" t="s">
        <v>201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84</v>
      </c>
      <c r="BK148" s="213">
        <f>ROUND(I148*H148,2)</f>
        <v>0</v>
      </c>
      <c r="BL148" s="25" t="s">
        <v>2694</v>
      </c>
      <c r="BM148" s="25" t="s">
        <v>3137</v>
      </c>
    </row>
    <row r="149" spans="2:65" s="12" customFormat="1" ht="13.5">
      <c r="B149" s="220"/>
      <c r="C149" s="221"/>
      <c r="D149" s="214" t="s">
        <v>284</v>
      </c>
      <c r="E149" s="222" t="s">
        <v>21</v>
      </c>
      <c r="F149" s="223" t="s">
        <v>219</v>
      </c>
      <c r="G149" s="221"/>
      <c r="H149" s="224">
        <v>4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284</v>
      </c>
      <c r="AU149" s="230" t="s">
        <v>86</v>
      </c>
      <c r="AV149" s="12" t="s">
        <v>86</v>
      </c>
      <c r="AW149" s="12" t="s">
        <v>39</v>
      </c>
      <c r="AX149" s="12" t="s">
        <v>84</v>
      </c>
      <c r="AY149" s="230" t="s">
        <v>201</v>
      </c>
    </row>
    <row r="150" spans="2:65" s="1" customFormat="1" ht="16.5" customHeight="1">
      <c r="B150" s="42"/>
      <c r="C150" s="202" t="s">
        <v>366</v>
      </c>
      <c r="D150" s="202" t="s">
        <v>204</v>
      </c>
      <c r="E150" s="203" t="s">
        <v>3138</v>
      </c>
      <c r="F150" s="204" t="s">
        <v>3139</v>
      </c>
      <c r="G150" s="205" t="s">
        <v>311</v>
      </c>
      <c r="H150" s="206">
        <v>18</v>
      </c>
      <c r="I150" s="207"/>
      <c r="J150" s="208">
        <f>ROUND(I150*H150,2)</f>
        <v>0</v>
      </c>
      <c r="K150" s="204" t="s">
        <v>214</v>
      </c>
      <c r="L150" s="62"/>
      <c r="M150" s="209" t="s">
        <v>21</v>
      </c>
      <c r="N150" s="210" t="s">
        <v>47</v>
      </c>
      <c r="O150" s="43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25" t="s">
        <v>780</v>
      </c>
      <c r="AT150" s="25" t="s">
        <v>204</v>
      </c>
      <c r="AU150" s="25" t="s">
        <v>86</v>
      </c>
      <c r="AY150" s="25" t="s">
        <v>201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84</v>
      </c>
      <c r="BK150" s="213">
        <f>ROUND(I150*H150,2)</f>
        <v>0</v>
      </c>
      <c r="BL150" s="25" t="s">
        <v>780</v>
      </c>
      <c r="BM150" s="25" t="s">
        <v>3140</v>
      </c>
    </row>
    <row r="151" spans="2:65" s="1" customFormat="1" ht="27">
      <c r="B151" s="42"/>
      <c r="C151" s="64"/>
      <c r="D151" s="214" t="s">
        <v>210</v>
      </c>
      <c r="E151" s="64"/>
      <c r="F151" s="215" t="s">
        <v>3141</v>
      </c>
      <c r="G151" s="64"/>
      <c r="H151" s="64"/>
      <c r="I151" s="173"/>
      <c r="J151" s="64"/>
      <c r="K151" s="64"/>
      <c r="L151" s="62"/>
      <c r="M151" s="216"/>
      <c r="N151" s="43"/>
      <c r="O151" s="43"/>
      <c r="P151" s="43"/>
      <c r="Q151" s="43"/>
      <c r="R151" s="43"/>
      <c r="S151" s="43"/>
      <c r="T151" s="79"/>
      <c r="AT151" s="25" t="s">
        <v>210</v>
      </c>
      <c r="AU151" s="25" t="s">
        <v>86</v>
      </c>
    </row>
    <row r="152" spans="2:65" s="1" customFormat="1" ht="16.5" customHeight="1">
      <c r="B152" s="42"/>
      <c r="C152" s="202" t="s">
        <v>373</v>
      </c>
      <c r="D152" s="202" t="s">
        <v>204</v>
      </c>
      <c r="E152" s="203" t="s">
        <v>3142</v>
      </c>
      <c r="F152" s="204" t="s">
        <v>3143</v>
      </c>
      <c r="G152" s="205" t="s">
        <v>311</v>
      </c>
      <c r="H152" s="206">
        <v>4</v>
      </c>
      <c r="I152" s="207"/>
      <c r="J152" s="208">
        <f>ROUND(I152*H152,2)</f>
        <v>0</v>
      </c>
      <c r="K152" s="204" t="s">
        <v>214</v>
      </c>
      <c r="L152" s="62"/>
      <c r="M152" s="209" t="s">
        <v>21</v>
      </c>
      <c r="N152" s="210" t="s">
        <v>47</v>
      </c>
      <c r="O152" s="43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5" t="s">
        <v>780</v>
      </c>
      <c r="AT152" s="25" t="s">
        <v>204</v>
      </c>
      <c r="AU152" s="25" t="s">
        <v>86</v>
      </c>
      <c r="AY152" s="25" t="s">
        <v>201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84</v>
      </c>
      <c r="BK152" s="213">
        <f>ROUND(I152*H152,2)</f>
        <v>0</v>
      </c>
      <c r="BL152" s="25" t="s">
        <v>780</v>
      </c>
      <c r="BM152" s="25" t="s">
        <v>3144</v>
      </c>
    </row>
    <row r="153" spans="2:65" s="1" customFormat="1" ht="27">
      <c r="B153" s="42"/>
      <c r="C153" s="64"/>
      <c r="D153" s="214" t="s">
        <v>210</v>
      </c>
      <c r="E153" s="64"/>
      <c r="F153" s="215" t="s">
        <v>3145</v>
      </c>
      <c r="G153" s="64"/>
      <c r="H153" s="64"/>
      <c r="I153" s="173"/>
      <c r="J153" s="64"/>
      <c r="K153" s="64"/>
      <c r="L153" s="62"/>
      <c r="M153" s="216"/>
      <c r="N153" s="43"/>
      <c r="O153" s="43"/>
      <c r="P153" s="43"/>
      <c r="Q153" s="43"/>
      <c r="R153" s="43"/>
      <c r="S153" s="43"/>
      <c r="T153" s="79"/>
      <c r="AT153" s="25" t="s">
        <v>210</v>
      </c>
      <c r="AU153" s="25" t="s">
        <v>86</v>
      </c>
    </row>
    <row r="154" spans="2:65" s="12" customFormat="1" ht="13.5">
      <c r="B154" s="220"/>
      <c r="C154" s="221"/>
      <c r="D154" s="214" t="s">
        <v>284</v>
      </c>
      <c r="E154" s="222" t="s">
        <v>21</v>
      </c>
      <c r="F154" s="223" t="s">
        <v>219</v>
      </c>
      <c r="G154" s="221"/>
      <c r="H154" s="224">
        <v>4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284</v>
      </c>
      <c r="AU154" s="230" t="s">
        <v>86</v>
      </c>
      <c r="AV154" s="12" t="s">
        <v>86</v>
      </c>
      <c r="AW154" s="12" t="s">
        <v>39</v>
      </c>
      <c r="AX154" s="12" t="s">
        <v>84</v>
      </c>
      <c r="AY154" s="230" t="s">
        <v>201</v>
      </c>
    </row>
    <row r="155" spans="2:65" s="1" customFormat="1" ht="16.5" customHeight="1">
      <c r="B155" s="42"/>
      <c r="C155" s="202" t="s">
        <v>381</v>
      </c>
      <c r="D155" s="202" t="s">
        <v>204</v>
      </c>
      <c r="E155" s="203" t="s">
        <v>3146</v>
      </c>
      <c r="F155" s="204" t="s">
        <v>2754</v>
      </c>
      <c r="G155" s="205" t="s">
        <v>288</v>
      </c>
      <c r="H155" s="206">
        <v>3.113</v>
      </c>
      <c r="I155" s="207"/>
      <c r="J155" s="208">
        <f>ROUND(I155*H155,2)</f>
        <v>0</v>
      </c>
      <c r="K155" s="204" t="s">
        <v>214</v>
      </c>
      <c r="L155" s="62"/>
      <c r="M155" s="209" t="s">
        <v>21</v>
      </c>
      <c r="N155" s="210" t="s">
        <v>47</v>
      </c>
      <c r="O155" s="43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5" t="s">
        <v>780</v>
      </c>
      <c r="AT155" s="25" t="s">
        <v>204</v>
      </c>
      <c r="AU155" s="25" t="s">
        <v>86</v>
      </c>
      <c r="AY155" s="25" t="s">
        <v>201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84</v>
      </c>
      <c r="BK155" s="213">
        <f>ROUND(I155*H155,2)</f>
        <v>0</v>
      </c>
      <c r="BL155" s="25" t="s">
        <v>780</v>
      </c>
      <c r="BM155" s="25" t="s">
        <v>3147</v>
      </c>
    </row>
    <row r="156" spans="2:65" s="1" customFormat="1" ht="27">
      <c r="B156" s="42"/>
      <c r="C156" s="64"/>
      <c r="D156" s="214" t="s">
        <v>210</v>
      </c>
      <c r="E156" s="64"/>
      <c r="F156" s="215" t="s">
        <v>3148</v>
      </c>
      <c r="G156" s="64"/>
      <c r="H156" s="64"/>
      <c r="I156" s="173"/>
      <c r="J156" s="64"/>
      <c r="K156" s="64"/>
      <c r="L156" s="62"/>
      <c r="M156" s="216"/>
      <c r="N156" s="43"/>
      <c r="O156" s="43"/>
      <c r="P156" s="43"/>
      <c r="Q156" s="43"/>
      <c r="R156" s="43"/>
      <c r="S156" s="43"/>
      <c r="T156" s="79"/>
      <c r="AT156" s="25" t="s">
        <v>210</v>
      </c>
      <c r="AU156" s="25" t="s">
        <v>86</v>
      </c>
    </row>
    <row r="157" spans="2:65" s="12" customFormat="1" ht="13.5">
      <c r="B157" s="220"/>
      <c r="C157" s="221"/>
      <c r="D157" s="214" t="s">
        <v>284</v>
      </c>
      <c r="E157" s="222" t="s">
        <v>21</v>
      </c>
      <c r="F157" s="223" t="s">
        <v>3149</v>
      </c>
      <c r="G157" s="221"/>
      <c r="H157" s="224">
        <v>3.113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284</v>
      </c>
      <c r="AU157" s="230" t="s">
        <v>86</v>
      </c>
      <c r="AV157" s="12" t="s">
        <v>86</v>
      </c>
      <c r="AW157" s="12" t="s">
        <v>39</v>
      </c>
      <c r="AX157" s="12" t="s">
        <v>76</v>
      </c>
      <c r="AY157" s="230" t="s">
        <v>201</v>
      </c>
    </row>
    <row r="158" spans="2:65" s="13" customFormat="1" ht="13.5">
      <c r="B158" s="231"/>
      <c r="C158" s="232"/>
      <c r="D158" s="214" t="s">
        <v>284</v>
      </c>
      <c r="E158" s="233" t="s">
        <v>21</v>
      </c>
      <c r="F158" s="234" t="s">
        <v>293</v>
      </c>
      <c r="G158" s="232"/>
      <c r="H158" s="235">
        <v>3.113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284</v>
      </c>
      <c r="AU158" s="241" t="s">
        <v>86</v>
      </c>
      <c r="AV158" s="13" t="s">
        <v>219</v>
      </c>
      <c r="AW158" s="13" t="s">
        <v>39</v>
      </c>
      <c r="AX158" s="13" t="s">
        <v>84</v>
      </c>
      <c r="AY158" s="241" t="s">
        <v>201</v>
      </c>
    </row>
    <row r="159" spans="2:65" s="1" customFormat="1" ht="16.5" customHeight="1">
      <c r="B159" s="42"/>
      <c r="C159" s="202" t="s">
        <v>387</v>
      </c>
      <c r="D159" s="202" t="s">
        <v>204</v>
      </c>
      <c r="E159" s="203" t="s">
        <v>3150</v>
      </c>
      <c r="F159" s="204" t="s">
        <v>3151</v>
      </c>
      <c r="G159" s="205" t="s">
        <v>288</v>
      </c>
      <c r="H159" s="206">
        <v>59.146999999999998</v>
      </c>
      <c r="I159" s="207"/>
      <c r="J159" s="208">
        <f>ROUND(I159*H159,2)</f>
        <v>0</v>
      </c>
      <c r="K159" s="204" t="s">
        <v>214</v>
      </c>
      <c r="L159" s="62"/>
      <c r="M159" s="209" t="s">
        <v>21</v>
      </c>
      <c r="N159" s="210" t="s">
        <v>47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780</v>
      </c>
      <c r="AT159" s="25" t="s">
        <v>204</v>
      </c>
      <c r="AU159" s="25" t="s">
        <v>86</v>
      </c>
      <c r="AY159" s="25" t="s">
        <v>201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84</v>
      </c>
      <c r="BK159" s="213">
        <f>ROUND(I159*H159,2)</f>
        <v>0</v>
      </c>
      <c r="BL159" s="25" t="s">
        <v>780</v>
      </c>
      <c r="BM159" s="25" t="s">
        <v>3152</v>
      </c>
    </row>
    <row r="160" spans="2:65" s="1" customFormat="1" ht="40.5">
      <c r="B160" s="42"/>
      <c r="C160" s="64"/>
      <c r="D160" s="214" t="s">
        <v>210</v>
      </c>
      <c r="E160" s="64"/>
      <c r="F160" s="215" t="s">
        <v>3153</v>
      </c>
      <c r="G160" s="64"/>
      <c r="H160" s="64"/>
      <c r="I160" s="173"/>
      <c r="J160" s="64"/>
      <c r="K160" s="64"/>
      <c r="L160" s="62"/>
      <c r="M160" s="216"/>
      <c r="N160" s="43"/>
      <c r="O160" s="43"/>
      <c r="P160" s="43"/>
      <c r="Q160" s="43"/>
      <c r="R160" s="43"/>
      <c r="S160" s="43"/>
      <c r="T160" s="79"/>
      <c r="AT160" s="25" t="s">
        <v>210</v>
      </c>
      <c r="AU160" s="25" t="s">
        <v>86</v>
      </c>
    </row>
    <row r="161" spans="2:65" s="12" customFormat="1" ht="13.5">
      <c r="B161" s="220"/>
      <c r="C161" s="221"/>
      <c r="D161" s="214" t="s">
        <v>284</v>
      </c>
      <c r="E161" s="222" t="s">
        <v>21</v>
      </c>
      <c r="F161" s="223" t="s">
        <v>3154</v>
      </c>
      <c r="G161" s="221"/>
      <c r="H161" s="224">
        <v>59.146999999999998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284</v>
      </c>
      <c r="AU161" s="230" t="s">
        <v>86</v>
      </c>
      <c r="AV161" s="12" t="s">
        <v>86</v>
      </c>
      <c r="AW161" s="12" t="s">
        <v>39</v>
      </c>
      <c r="AX161" s="12" t="s">
        <v>76</v>
      </c>
      <c r="AY161" s="230" t="s">
        <v>201</v>
      </c>
    </row>
    <row r="162" spans="2:65" s="13" customFormat="1" ht="13.5">
      <c r="B162" s="231"/>
      <c r="C162" s="232"/>
      <c r="D162" s="214" t="s">
        <v>284</v>
      </c>
      <c r="E162" s="233" t="s">
        <v>21</v>
      </c>
      <c r="F162" s="234" t="s">
        <v>293</v>
      </c>
      <c r="G162" s="232"/>
      <c r="H162" s="235">
        <v>59.146999999999998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284</v>
      </c>
      <c r="AU162" s="241" t="s">
        <v>86</v>
      </c>
      <c r="AV162" s="13" t="s">
        <v>219</v>
      </c>
      <c r="AW162" s="13" t="s">
        <v>39</v>
      </c>
      <c r="AX162" s="13" t="s">
        <v>84</v>
      </c>
      <c r="AY162" s="241" t="s">
        <v>201</v>
      </c>
    </row>
    <row r="163" spans="2:65" s="11" customFormat="1" ht="29.85" customHeight="1">
      <c r="B163" s="186"/>
      <c r="C163" s="187"/>
      <c r="D163" s="188" t="s">
        <v>75</v>
      </c>
      <c r="E163" s="200" t="s">
        <v>202</v>
      </c>
      <c r="F163" s="200" t="s">
        <v>203</v>
      </c>
      <c r="G163" s="187"/>
      <c r="H163" s="187"/>
      <c r="I163" s="190"/>
      <c r="J163" s="201">
        <f>BK163</f>
        <v>0</v>
      </c>
      <c r="K163" s="187"/>
      <c r="L163" s="192"/>
      <c r="M163" s="193"/>
      <c r="N163" s="194"/>
      <c r="O163" s="194"/>
      <c r="P163" s="195">
        <f>SUM(P164:P168)</f>
        <v>0</v>
      </c>
      <c r="Q163" s="194"/>
      <c r="R163" s="195">
        <f>SUM(R164:R168)</f>
        <v>0</v>
      </c>
      <c r="S163" s="194"/>
      <c r="T163" s="196">
        <f>SUM(T164:T168)</f>
        <v>0</v>
      </c>
      <c r="AR163" s="197" t="s">
        <v>200</v>
      </c>
      <c r="AT163" s="198" t="s">
        <v>75</v>
      </c>
      <c r="AU163" s="198" t="s">
        <v>84</v>
      </c>
      <c r="AY163" s="197" t="s">
        <v>201</v>
      </c>
      <c r="BK163" s="199">
        <f>SUM(BK164:BK168)</f>
        <v>0</v>
      </c>
    </row>
    <row r="164" spans="2:65" s="1" customFormat="1" ht="16.5" customHeight="1">
      <c r="B164" s="42"/>
      <c r="C164" s="202" t="s">
        <v>9</v>
      </c>
      <c r="D164" s="202" t="s">
        <v>204</v>
      </c>
      <c r="E164" s="203" t="s">
        <v>216</v>
      </c>
      <c r="F164" s="204" t="s">
        <v>3155</v>
      </c>
      <c r="G164" s="205" t="s">
        <v>3156</v>
      </c>
      <c r="H164" s="206">
        <v>1</v>
      </c>
      <c r="I164" s="207"/>
      <c r="J164" s="208">
        <f>ROUND(I164*H164,2)</f>
        <v>0</v>
      </c>
      <c r="K164" s="204" t="s">
        <v>21</v>
      </c>
      <c r="L164" s="62"/>
      <c r="M164" s="209" t="s">
        <v>21</v>
      </c>
      <c r="N164" s="210" t="s">
        <v>47</v>
      </c>
      <c r="O164" s="43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AR164" s="25" t="s">
        <v>208</v>
      </c>
      <c r="AT164" s="25" t="s">
        <v>204</v>
      </c>
      <c r="AU164" s="25" t="s">
        <v>86</v>
      </c>
      <c r="AY164" s="25" t="s">
        <v>201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84</v>
      </c>
      <c r="BK164" s="213">
        <f>ROUND(I164*H164,2)</f>
        <v>0</v>
      </c>
      <c r="BL164" s="25" t="s">
        <v>208</v>
      </c>
      <c r="BM164" s="25" t="s">
        <v>3157</v>
      </c>
    </row>
    <row r="165" spans="2:65" s="1" customFormat="1" ht="13.5">
      <c r="B165" s="42"/>
      <c r="C165" s="64"/>
      <c r="D165" s="214" t="s">
        <v>210</v>
      </c>
      <c r="E165" s="64"/>
      <c r="F165" s="215" t="s">
        <v>3158</v>
      </c>
      <c r="G165" s="64"/>
      <c r="H165" s="64"/>
      <c r="I165" s="173"/>
      <c r="J165" s="64"/>
      <c r="K165" s="64"/>
      <c r="L165" s="62"/>
      <c r="M165" s="216"/>
      <c r="N165" s="43"/>
      <c r="O165" s="43"/>
      <c r="P165" s="43"/>
      <c r="Q165" s="43"/>
      <c r="R165" s="43"/>
      <c r="S165" s="43"/>
      <c r="T165" s="79"/>
      <c r="AT165" s="25" t="s">
        <v>210</v>
      </c>
      <c r="AU165" s="25" t="s">
        <v>86</v>
      </c>
    </row>
    <row r="166" spans="2:65" s="1" customFormat="1" ht="27">
      <c r="B166" s="42"/>
      <c r="C166" s="64"/>
      <c r="D166" s="214" t="s">
        <v>1639</v>
      </c>
      <c r="E166" s="64"/>
      <c r="F166" s="265" t="s">
        <v>3159</v>
      </c>
      <c r="G166" s="64"/>
      <c r="H166" s="64"/>
      <c r="I166" s="173"/>
      <c r="J166" s="64"/>
      <c r="K166" s="64"/>
      <c r="L166" s="62"/>
      <c r="M166" s="216"/>
      <c r="N166" s="43"/>
      <c r="O166" s="43"/>
      <c r="P166" s="43"/>
      <c r="Q166" s="43"/>
      <c r="R166" s="43"/>
      <c r="S166" s="43"/>
      <c r="T166" s="79"/>
      <c r="AT166" s="25" t="s">
        <v>1639</v>
      </c>
      <c r="AU166" s="25" t="s">
        <v>86</v>
      </c>
    </row>
    <row r="167" spans="2:65" s="1" customFormat="1" ht="16.5" customHeight="1">
      <c r="B167" s="42"/>
      <c r="C167" s="202" t="s">
        <v>398</v>
      </c>
      <c r="D167" s="202" t="s">
        <v>204</v>
      </c>
      <c r="E167" s="203" t="s">
        <v>223</v>
      </c>
      <c r="F167" s="204" t="s">
        <v>3160</v>
      </c>
      <c r="G167" s="205" t="s">
        <v>3156</v>
      </c>
      <c r="H167" s="206">
        <v>1</v>
      </c>
      <c r="I167" s="207"/>
      <c r="J167" s="208">
        <f>ROUND(I167*H167,2)</f>
        <v>0</v>
      </c>
      <c r="K167" s="204" t="s">
        <v>21</v>
      </c>
      <c r="L167" s="62"/>
      <c r="M167" s="209" t="s">
        <v>21</v>
      </c>
      <c r="N167" s="210" t="s">
        <v>47</v>
      </c>
      <c r="O167" s="43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AR167" s="25" t="s">
        <v>208</v>
      </c>
      <c r="AT167" s="25" t="s">
        <v>204</v>
      </c>
      <c r="AU167" s="25" t="s">
        <v>86</v>
      </c>
      <c r="AY167" s="25" t="s">
        <v>201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84</v>
      </c>
      <c r="BK167" s="213">
        <f>ROUND(I167*H167,2)</f>
        <v>0</v>
      </c>
      <c r="BL167" s="25" t="s">
        <v>208</v>
      </c>
      <c r="BM167" s="25" t="s">
        <v>3161</v>
      </c>
    </row>
    <row r="168" spans="2:65" s="1" customFormat="1" ht="13.5">
      <c r="B168" s="42"/>
      <c r="C168" s="64"/>
      <c r="D168" s="214" t="s">
        <v>210</v>
      </c>
      <c r="E168" s="64"/>
      <c r="F168" s="215" t="s">
        <v>3162</v>
      </c>
      <c r="G168" s="64"/>
      <c r="H168" s="64"/>
      <c r="I168" s="173"/>
      <c r="J168" s="64"/>
      <c r="K168" s="64"/>
      <c r="L168" s="62"/>
      <c r="M168" s="217"/>
      <c r="N168" s="218"/>
      <c r="O168" s="218"/>
      <c r="P168" s="218"/>
      <c r="Q168" s="218"/>
      <c r="R168" s="218"/>
      <c r="S168" s="218"/>
      <c r="T168" s="219"/>
      <c r="AT168" s="25" t="s">
        <v>210</v>
      </c>
      <c r="AU168" s="25" t="s">
        <v>86</v>
      </c>
    </row>
    <row r="169" spans="2:65" s="1" customFormat="1" ht="6.95" customHeight="1">
      <c r="B169" s="57"/>
      <c r="C169" s="58"/>
      <c r="D169" s="58"/>
      <c r="E169" s="58"/>
      <c r="F169" s="58"/>
      <c r="G169" s="58"/>
      <c r="H169" s="58"/>
      <c r="I169" s="149"/>
      <c r="J169" s="58"/>
      <c r="K169" s="58"/>
      <c r="L169" s="62"/>
    </row>
  </sheetData>
  <sheetProtection algorithmName="SHA-512" hashValue="Pv/VApY9YsHh6tWl8uaQCNq71ij94Y/+nP4TVCQVEIuYGAiLY4kaBOLznSBebiYJmObHrlqll3Bno/gczkn6Qw==" saltValue="NpwuViSDtpSr1RYG8fBq6LAx3mUJzKpFNU1gXq2QEObPOtAgYKjGuFckV8+0tNqEah3oZSdorDduw8F5VN+nTQ==" spinCount="100000" sheet="1" objects="1" scenarios="1" formatColumns="0" formatRows="0" autoFilter="0"/>
  <autoFilter ref="C81:K168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157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3163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ROUND(SUM(BE86:BE312), 2)</f>
        <v>0</v>
      </c>
      <c r="G30" s="43"/>
      <c r="H30" s="43"/>
      <c r="I30" s="141">
        <v>0.21</v>
      </c>
      <c r="J30" s="140">
        <f>ROUND(ROUND((SUM(BE86:BE312)),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ROUND(SUM(BF86:BF312), 2)</f>
        <v>0</v>
      </c>
      <c r="G31" s="43"/>
      <c r="H31" s="43"/>
      <c r="I31" s="141">
        <v>0.15</v>
      </c>
      <c r="J31" s="140">
        <f>ROUND(ROUND((SUM(BF86:BF312)),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ROUND(SUM(BG86:BG312),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ROUND(SUM(BH86:BH312),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ROUND(SUM(BI86:BI312),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404 - Přeložka VO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J86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J87</f>
        <v>0</v>
      </c>
      <c r="K57" s="165"/>
    </row>
    <row r="58" spans="2:47" s="9" customFormat="1" ht="19.899999999999999" customHeight="1">
      <c r="B58" s="166"/>
      <c r="C58" s="167"/>
      <c r="D58" s="168" t="s">
        <v>274</v>
      </c>
      <c r="E58" s="169"/>
      <c r="F58" s="169"/>
      <c r="G58" s="169"/>
      <c r="H58" s="169"/>
      <c r="I58" s="170"/>
      <c r="J58" s="171">
        <f>J88</f>
        <v>0</v>
      </c>
      <c r="K58" s="172"/>
    </row>
    <row r="59" spans="2:47" s="9" customFormat="1" ht="19.899999999999999" customHeight="1">
      <c r="B59" s="166"/>
      <c r="C59" s="167"/>
      <c r="D59" s="168" t="s">
        <v>275</v>
      </c>
      <c r="E59" s="169"/>
      <c r="F59" s="169"/>
      <c r="G59" s="169"/>
      <c r="H59" s="169"/>
      <c r="I59" s="170"/>
      <c r="J59" s="171">
        <f>J92</f>
        <v>0</v>
      </c>
      <c r="K59" s="172"/>
    </row>
    <row r="60" spans="2:47" s="8" customFormat="1" ht="24.95" customHeight="1">
      <c r="B60" s="159"/>
      <c r="C60" s="160"/>
      <c r="D60" s="161" t="s">
        <v>2678</v>
      </c>
      <c r="E60" s="162"/>
      <c r="F60" s="162"/>
      <c r="G60" s="162"/>
      <c r="H60" s="162"/>
      <c r="I60" s="163"/>
      <c r="J60" s="164">
        <f>J96</f>
        <v>0</v>
      </c>
      <c r="K60" s="165"/>
    </row>
    <row r="61" spans="2:47" s="9" customFormat="1" ht="19.899999999999999" customHeight="1">
      <c r="B61" s="166"/>
      <c r="C61" s="167"/>
      <c r="D61" s="168" t="s">
        <v>273</v>
      </c>
      <c r="E61" s="169"/>
      <c r="F61" s="169"/>
      <c r="G61" s="169"/>
      <c r="H61" s="169"/>
      <c r="I61" s="170"/>
      <c r="J61" s="171">
        <f>J97</f>
        <v>0</v>
      </c>
      <c r="K61" s="172"/>
    </row>
    <row r="62" spans="2:47" s="9" customFormat="1" ht="19.899999999999999" customHeight="1">
      <c r="B62" s="166"/>
      <c r="C62" s="167"/>
      <c r="D62" s="168" t="s">
        <v>2679</v>
      </c>
      <c r="E62" s="169"/>
      <c r="F62" s="169"/>
      <c r="G62" s="169"/>
      <c r="H62" s="169"/>
      <c r="I62" s="170"/>
      <c r="J62" s="171">
        <f>J101</f>
        <v>0</v>
      </c>
      <c r="K62" s="172"/>
    </row>
    <row r="63" spans="2:47" s="9" customFormat="1" ht="19.899999999999999" customHeight="1">
      <c r="B63" s="166"/>
      <c r="C63" s="167"/>
      <c r="D63" s="168" t="s">
        <v>2681</v>
      </c>
      <c r="E63" s="169"/>
      <c r="F63" s="169"/>
      <c r="G63" s="169"/>
      <c r="H63" s="169"/>
      <c r="I63" s="170"/>
      <c r="J63" s="171">
        <f>J184</f>
        <v>0</v>
      </c>
      <c r="K63" s="172"/>
    </row>
    <row r="64" spans="2:47" s="9" customFormat="1" ht="19.899999999999999" customHeight="1">
      <c r="B64" s="166"/>
      <c r="C64" s="167"/>
      <c r="D64" s="168" t="s">
        <v>181</v>
      </c>
      <c r="E64" s="169"/>
      <c r="F64" s="169"/>
      <c r="G64" s="169"/>
      <c r="H64" s="169"/>
      <c r="I64" s="170"/>
      <c r="J64" s="171">
        <f>J261</f>
        <v>0</v>
      </c>
      <c r="K64" s="172"/>
    </row>
    <row r="65" spans="2:12" s="8" customFormat="1" ht="24.95" customHeight="1">
      <c r="B65" s="159"/>
      <c r="C65" s="160"/>
      <c r="D65" s="161" t="s">
        <v>423</v>
      </c>
      <c r="E65" s="162"/>
      <c r="F65" s="162"/>
      <c r="G65" s="162"/>
      <c r="H65" s="162"/>
      <c r="I65" s="163"/>
      <c r="J65" s="164">
        <f>J267</f>
        <v>0</v>
      </c>
      <c r="K65" s="165"/>
    </row>
    <row r="66" spans="2:12" s="9" customFormat="1" ht="19.899999999999999" customHeight="1">
      <c r="B66" s="166"/>
      <c r="C66" s="167"/>
      <c r="D66" s="168" t="s">
        <v>3164</v>
      </c>
      <c r="E66" s="169"/>
      <c r="F66" s="169"/>
      <c r="G66" s="169"/>
      <c r="H66" s="169"/>
      <c r="I66" s="170"/>
      <c r="J66" s="171">
        <f>J268</f>
        <v>0</v>
      </c>
      <c r="K66" s="172"/>
    </row>
    <row r="67" spans="2:12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50000000000003" customHeight="1">
      <c r="B73" s="42"/>
      <c r="C73" s="63" t="s">
        <v>184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05" t="str">
        <f>E7</f>
        <v>Malešická, 1. a 2. etapa, 2. etapa Za Vackovem - Habrová</v>
      </c>
      <c r="F76" s="406"/>
      <c r="G76" s="406"/>
      <c r="H76" s="406"/>
      <c r="I76" s="173"/>
      <c r="J76" s="64"/>
      <c r="K76" s="64"/>
      <c r="L76" s="62"/>
    </row>
    <row r="77" spans="2:12" s="1" customFormat="1" ht="14.45" customHeight="1">
      <c r="B77" s="42"/>
      <c r="C77" s="66" t="s">
        <v>173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7.25" customHeight="1">
      <c r="B78" s="42"/>
      <c r="C78" s="64"/>
      <c r="D78" s="64"/>
      <c r="E78" s="393" t="str">
        <f>E9</f>
        <v>SO 404 - Přeložka VO</v>
      </c>
      <c r="F78" s="407"/>
      <c r="G78" s="407"/>
      <c r="H78" s="407"/>
      <c r="I78" s="173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8" customHeight="1">
      <c r="B80" s="42"/>
      <c r="C80" s="66" t="s">
        <v>23</v>
      </c>
      <c r="D80" s="64"/>
      <c r="E80" s="64"/>
      <c r="F80" s="174" t="str">
        <f>F12</f>
        <v>Praha 3</v>
      </c>
      <c r="G80" s="64"/>
      <c r="H80" s="64"/>
      <c r="I80" s="175" t="s">
        <v>25</v>
      </c>
      <c r="J80" s="74" t="str">
        <f>IF(J12="","",J12)</f>
        <v>25. 10. 2018</v>
      </c>
      <c r="K80" s="64"/>
      <c r="L80" s="62"/>
    </row>
    <row r="81" spans="2:65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>
      <c r="B82" s="42"/>
      <c r="C82" s="66" t="s">
        <v>27</v>
      </c>
      <c r="D82" s="64"/>
      <c r="E82" s="64"/>
      <c r="F82" s="174" t="str">
        <f>E15</f>
        <v>Technická správa komunikací hl. m. Prahy</v>
      </c>
      <c r="G82" s="64"/>
      <c r="H82" s="64"/>
      <c r="I82" s="175" t="s">
        <v>35</v>
      </c>
      <c r="J82" s="174" t="str">
        <f>E21</f>
        <v>NOVÁK &amp; PARTNER, s.r.o.</v>
      </c>
      <c r="K82" s="64"/>
      <c r="L82" s="62"/>
    </row>
    <row r="83" spans="2:65" s="1" customFormat="1" ht="14.45" customHeight="1">
      <c r="B83" s="42"/>
      <c r="C83" s="66" t="s">
        <v>33</v>
      </c>
      <c r="D83" s="64"/>
      <c r="E83" s="64"/>
      <c r="F83" s="174" t="str">
        <f>IF(E18="","",E18)</f>
        <v/>
      </c>
      <c r="G83" s="64"/>
      <c r="H83" s="64"/>
      <c r="I83" s="173"/>
      <c r="J83" s="64"/>
      <c r="K83" s="64"/>
      <c r="L83" s="62"/>
    </row>
    <row r="84" spans="2:65" s="1" customFormat="1" ht="10.3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0" customFormat="1" ht="29.25" customHeight="1">
      <c r="B85" s="176"/>
      <c r="C85" s="177" t="s">
        <v>185</v>
      </c>
      <c r="D85" s="178" t="s">
        <v>61</v>
      </c>
      <c r="E85" s="178" t="s">
        <v>57</v>
      </c>
      <c r="F85" s="178" t="s">
        <v>186</v>
      </c>
      <c r="G85" s="178" t="s">
        <v>187</v>
      </c>
      <c r="H85" s="178" t="s">
        <v>188</v>
      </c>
      <c r="I85" s="179" t="s">
        <v>189</v>
      </c>
      <c r="J85" s="178" t="s">
        <v>177</v>
      </c>
      <c r="K85" s="180" t="s">
        <v>190</v>
      </c>
      <c r="L85" s="181"/>
      <c r="M85" s="82" t="s">
        <v>191</v>
      </c>
      <c r="N85" s="83" t="s">
        <v>46</v>
      </c>
      <c r="O85" s="83" t="s">
        <v>192</v>
      </c>
      <c r="P85" s="83" t="s">
        <v>193</v>
      </c>
      <c r="Q85" s="83" t="s">
        <v>194</v>
      </c>
      <c r="R85" s="83" t="s">
        <v>195</v>
      </c>
      <c r="S85" s="83" t="s">
        <v>196</v>
      </c>
      <c r="T85" s="84" t="s">
        <v>197</v>
      </c>
    </row>
    <row r="86" spans="2:65" s="1" customFormat="1" ht="29.25" customHeight="1">
      <c r="B86" s="42"/>
      <c r="C86" s="88" t="s">
        <v>178</v>
      </c>
      <c r="D86" s="64"/>
      <c r="E86" s="64"/>
      <c r="F86" s="64"/>
      <c r="G86" s="64"/>
      <c r="H86" s="64"/>
      <c r="I86" s="173"/>
      <c r="J86" s="182">
        <f>BK86</f>
        <v>0</v>
      </c>
      <c r="K86" s="64"/>
      <c r="L86" s="62"/>
      <c r="M86" s="85"/>
      <c r="N86" s="86"/>
      <c r="O86" s="86"/>
      <c r="P86" s="183">
        <f>P87+P96+P267</f>
        <v>0</v>
      </c>
      <c r="Q86" s="86"/>
      <c r="R86" s="183">
        <f>R87+R96+R267</f>
        <v>144.92699335999998</v>
      </c>
      <c r="S86" s="86"/>
      <c r="T86" s="184">
        <f>T87+T96+T267</f>
        <v>11.648</v>
      </c>
      <c r="AT86" s="25" t="s">
        <v>75</v>
      </c>
      <c r="AU86" s="25" t="s">
        <v>179</v>
      </c>
      <c r="BK86" s="185">
        <f>BK87+BK96+BK267</f>
        <v>0</v>
      </c>
    </row>
    <row r="87" spans="2:65" s="11" customFormat="1" ht="37.35" customHeight="1">
      <c r="B87" s="186"/>
      <c r="C87" s="187"/>
      <c r="D87" s="188" t="s">
        <v>75</v>
      </c>
      <c r="E87" s="189" t="s">
        <v>276</v>
      </c>
      <c r="F87" s="189" t="s">
        <v>277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P88+P92</f>
        <v>0</v>
      </c>
      <c r="Q87" s="194"/>
      <c r="R87" s="195">
        <f>R88+R92</f>
        <v>0</v>
      </c>
      <c r="S87" s="194"/>
      <c r="T87" s="196">
        <f>T88+T92</f>
        <v>11.648</v>
      </c>
      <c r="AR87" s="197" t="s">
        <v>84</v>
      </c>
      <c r="AT87" s="198" t="s">
        <v>75</v>
      </c>
      <c r="AU87" s="198" t="s">
        <v>76</v>
      </c>
      <c r="AY87" s="197" t="s">
        <v>201</v>
      </c>
      <c r="BK87" s="199">
        <f>BK88+BK92</f>
        <v>0</v>
      </c>
    </row>
    <row r="88" spans="2:65" s="11" customFormat="1" ht="19.899999999999999" customHeight="1">
      <c r="B88" s="186"/>
      <c r="C88" s="187"/>
      <c r="D88" s="188" t="s">
        <v>75</v>
      </c>
      <c r="E88" s="200" t="s">
        <v>241</v>
      </c>
      <c r="F88" s="200" t="s">
        <v>344</v>
      </c>
      <c r="G88" s="187"/>
      <c r="H88" s="187"/>
      <c r="I88" s="190"/>
      <c r="J88" s="201">
        <f>BK88</f>
        <v>0</v>
      </c>
      <c r="K88" s="187"/>
      <c r="L88" s="192"/>
      <c r="M88" s="193"/>
      <c r="N88" s="194"/>
      <c r="O88" s="194"/>
      <c r="P88" s="195">
        <f>SUM(P89:P91)</f>
        <v>0</v>
      </c>
      <c r="Q88" s="194"/>
      <c r="R88" s="195">
        <f>SUM(R89:R91)</f>
        <v>0</v>
      </c>
      <c r="S88" s="194"/>
      <c r="T88" s="196">
        <f>SUM(T89:T91)</f>
        <v>11.648</v>
      </c>
      <c r="AR88" s="197" t="s">
        <v>84</v>
      </c>
      <c r="AT88" s="198" t="s">
        <v>75</v>
      </c>
      <c r="AU88" s="198" t="s">
        <v>84</v>
      </c>
      <c r="AY88" s="197" t="s">
        <v>201</v>
      </c>
      <c r="BK88" s="199">
        <f>SUM(BK89:BK91)</f>
        <v>0</v>
      </c>
    </row>
    <row r="89" spans="2:65" s="1" customFormat="1" ht="16.5" customHeight="1">
      <c r="B89" s="42"/>
      <c r="C89" s="202" t="s">
        <v>84</v>
      </c>
      <c r="D89" s="202" t="s">
        <v>204</v>
      </c>
      <c r="E89" s="203" t="s">
        <v>3165</v>
      </c>
      <c r="F89" s="204" t="s">
        <v>3166</v>
      </c>
      <c r="G89" s="205" t="s">
        <v>288</v>
      </c>
      <c r="H89" s="206">
        <v>5.8239999999999998</v>
      </c>
      <c r="I89" s="207"/>
      <c r="J89" s="208">
        <f>ROUND(I89*H89,2)</f>
        <v>0</v>
      </c>
      <c r="K89" s="204" t="s">
        <v>214</v>
      </c>
      <c r="L89" s="62"/>
      <c r="M89" s="209" t="s">
        <v>21</v>
      </c>
      <c r="N89" s="210" t="s">
        <v>47</v>
      </c>
      <c r="O89" s="43"/>
      <c r="P89" s="211">
        <f>O89*H89</f>
        <v>0</v>
      </c>
      <c r="Q89" s="211">
        <v>0</v>
      </c>
      <c r="R89" s="211">
        <f>Q89*H89</f>
        <v>0</v>
      </c>
      <c r="S89" s="211">
        <v>2</v>
      </c>
      <c r="T89" s="212">
        <f>S89*H89</f>
        <v>11.648</v>
      </c>
      <c r="AR89" s="25" t="s">
        <v>219</v>
      </c>
      <c r="AT89" s="25" t="s">
        <v>204</v>
      </c>
      <c r="AU89" s="25" t="s">
        <v>86</v>
      </c>
      <c r="AY89" s="25" t="s">
        <v>201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84</v>
      </c>
      <c r="BK89" s="213">
        <f>ROUND(I89*H89,2)</f>
        <v>0</v>
      </c>
      <c r="BL89" s="25" t="s">
        <v>219</v>
      </c>
      <c r="BM89" s="25" t="s">
        <v>3167</v>
      </c>
    </row>
    <row r="90" spans="2:65" s="1" customFormat="1" ht="13.5">
      <c r="B90" s="42"/>
      <c r="C90" s="64"/>
      <c r="D90" s="214" t="s">
        <v>210</v>
      </c>
      <c r="E90" s="64"/>
      <c r="F90" s="215" t="s">
        <v>3168</v>
      </c>
      <c r="G90" s="64"/>
      <c r="H90" s="64"/>
      <c r="I90" s="173"/>
      <c r="J90" s="64"/>
      <c r="K90" s="64"/>
      <c r="L90" s="62"/>
      <c r="M90" s="216"/>
      <c r="N90" s="43"/>
      <c r="O90" s="43"/>
      <c r="P90" s="43"/>
      <c r="Q90" s="43"/>
      <c r="R90" s="43"/>
      <c r="S90" s="43"/>
      <c r="T90" s="79"/>
      <c r="AT90" s="25" t="s">
        <v>210</v>
      </c>
      <c r="AU90" s="25" t="s">
        <v>86</v>
      </c>
    </row>
    <row r="91" spans="2:65" s="12" customFormat="1" ht="13.5">
      <c r="B91" s="220"/>
      <c r="C91" s="221"/>
      <c r="D91" s="214" t="s">
        <v>284</v>
      </c>
      <c r="E91" s="222" t="s">
        <v>21</v>
      </c>
      <c r="F91" s="223" t="s">
        <v>3169</v>
      </c>
      <c r="G91" s="221"/>
      <c r="H91" s="224">
        <v>5.8239999999999998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284</v>
      </c>
      <c r="AU91" s="230" t="s">
        <v>86</v>
      </c>
      <c r="AV91" s="12" t="s">
        <v>86</v>
      </c>
      <c r="AW91" s="12" t="s">
        <v>39</v>
      </c>
      <c r="AX91" s="12" t="s">
        <v>84</v>
      </c>
      <c r="AY91" s="230" t="s">
        <v>201</v>
      </c>
    </row>
    <row r="92" spans="2:65" s="11" customFormat="1" ht="29.85" customHeight="1">
      <c r="B92" s="186"/>
      <c r="C92" s="187"/>
      <c r="D92" s="188" t="s">
        <v>75</v>
      </c>
      <c r="E92" s="200" t="s">
        <v>379</v>
      </c>
      <c r="F92" s="200" t="s">
        <v>380</v>
      </c>
      <c r="G92" s="187"/>
      <c r="H92" s="187"/>
      <c r="I92" s="190"/>
      <c r="J92" s="201">
        <f>BK92</f>
        <v>0</v>
      </c>
      <c r="K92" s="187"/>
      <c r="L92" s="192"/>
      <c r="M92" s="193"/>
      <c r="N92" s="194"/>
      <c r="O92" s="194"/>
      <c r="P92" s="195">
        <f>SUM(P93:P95)</f>
        <v>0</v>
      </c>
      <c r="Q92" s="194"/>
      <c r="R92" s="195">
        <f>SUM(R93:R95)</f>
        <v>0</v>
      </c>
      <c r="S92" s="194"/>
      <c r="T92" s="196">
        <f>SUM(T93:T95)</f>
        <v>0</v>
      </c>
      <c r="AR92" s="197" t="s">
        <v>84</v>
      </c>
      <c r="AT92" s="198" t="s">
        <v>75</v>
      </c>
      <c r="AU92" s="198" t="s">
        <v>84</v>
      </c>
      <c r="AY92" s="197" t="s">
        <v>201</v>
      </c>
      <c r="BK92" s="199">
        <f>SUM(BK93:BK95)</f>
        <v>0</v>
      </c>
    </row>
    <row r="93" spans="2:65" s="1" customFormat="1" ht="16.5" customHeight="1">
      <c r="B93" s="42"/>
      <c r="C93" s="202" t="s">
        <v>86</v>
      </c>
      <c r="D93" s="202" t="s">
        <v>204</v>
      </c>
      <c r="E93" s="203" t="s">
        <v>3170</v>
      </c>
      <c r="F93" s="204" t="s">
        <v>3171</v>
      </c>
      <c r="G93" s="205" t="s">
        <v>335</v>
      </c>
      <c r="H93" s="206">
        <v>13.978</v>
      </c>
      <c r="I93" s="207"/>
      <c r="J93" s="208">
        <f>ROUND(I93*H93,2)</f>
        <v>0</v>
      </c>
      <c r="K93" s="204" t="s">
        <v>214</v>
      </c>
      <c r="L93" s="62"/>
      <c r="M93" s="209" t="s">
        <v>21</v>
      </c>
      <c r="N93" s="210" t="s">
        <v>47</v>
      </c>
      <c r="O93" s="43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219</v>
      </c>
      <c r="AT93" s="25" t="s">
        <v>204</v>
      </c>
      <c r="AU93" s="25" t="s">
        <v>86</v>
      </c>
      <c r="AY93" s="25" t="s">
        <v>201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84</v>
      </c>
      <c r="BK93" s="213">
        <f>ROUND(I93*H93,2)</f>
        <v>0</v>
      </c>
      <c r="BL93" s="25" t="s">
        <v>219</v>
      </c>
      <c r="BM93" s="25" t="s">
        <v>3172</v>
      </c>
    </row>
    <row r="94" spans="2:65" s="1" customFormat="1" ht="13.5">
      <c r="B94" s="42"/>
      <c r="C94" s="64"/>
      <c r="D94" s="214" t="s">
        <v>210</v>
      </c>
      <c r="E94" s="64"/>
      <c r="F94" s="215" t="s">
        <v>3173</v>
      </c>
      <c r="G94" s="64"/>
      <c r="H94" s="64"/>
      <c r="I94" s="173"/>
      <c r="J94" s="64"/>
      <c r="K94" s="64"/>
      <c r="L94" s="62"/>
      <c r="M94" s="216"/>
      <c r="N94" s="43"/>
      <c r="O94" s="43"/>
      <c r="P94" s="43"/>
      <c r="Q94" s="43"/>
      <c r="R94" s="43"/>
      <c r="S94" s="43"/>
      <c r="T94" s="79"/>
      <c r="AT94" s="25" t="s">
        <v>210</v>
      </c>
      <c r="AU94" s="25" t="s">
        <v>86</v>
      </c>
    </row>
    <row r="95" spans="2:65" s="12" customFormat="1" ht="13.5">
      <c r="B95" s="220"/>
      <c r="C95" s="221"/>
      <c r="D95" s="214" t="s">
        <v>284</v>
      </c>
      <c r="E95" s="222" t="s">
        <v>21</v>
      </c>
      <c r="F95" s="223" t="s">
        <v>3174</v>
      </c>
      <c r="G95" s="221"/>
      <c r="H95" s="224">
        <v>13.978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284</v>
      </c>
      <c r="AU95" s="230" t="s">
        <v>86</v>
      </c>
      <c r="AV95" s="12" t="s">
        <v>86</v>
      </c>
      <c r="AW95" s="12" t="s">
        <v>39</v>
      </c>
      <c r="AX95" s="12" t="s">
        <v>84</v>
      </c>
      <c r="AY95" s="230" t="s">
        <v>201</v>
      </c>
    </row>
    <row r="96" spans="2:65" s="11" customFormat="1" ht="37.35" customHeight="1">
      <c r="B96" s="186"/>
      <c r="C96" s="187"/>
      <c r="D96" s="188" t="s">
        <v>75</v>
      </c>
      <c r="E96" s="189" t="s">
        <v>497</v>
      </c>
      <c r="F96" s="189" t="s">
        <v>2687</v>
      </c>
      <c r="G96" s="187"/>
      <c r="H96" s="187"/>
      <c r="I96" s="190"/>
      <c r="J96" s="191">
        <f>BK96</f>
        <v>0</v>
      </c>
      <c r="K96" s="187"/>
      <c r="L96" s="192"/>
      <c r="M96" s="193"/>
      <c r="N96" s="194"/>
      <c r="O96" s="194"/>
      <c r="P96" s="195">
        <f>P97+P101+P184+P261</f>
        <v>0</v>
      </c>
      <c r="Q96" s="194"/>
      <c r="R96" s="195">
        <f>R97+R101+R184+R261</f>
        <v>141.57281135999997</v>
      </c>
      <c r="S96" s="194"/>
      <c r="T96" s="196">
        <f>T97+T101+T184+T261</f>
        <v>0</v>
      </c>
      <c r="AR96" s="197" t="s">
        <v>84</v>
      </c>
      <c r="AT96" s="198" t="s">
        <v>75</v>
      </c>
      <c r="AU96" s="198" t="s">
        <v>76</v>
      </c>
      <c r="AY96" s="197" t="s">
        <v>201</v>
      </c>
      <c r="BK96" s="199">
        <f>BK97+BK101+BK184+BK261</f>
        <v>0</v>
      </c>
    </row>
    <row r="97" spans="2:65" s="11" customFormat="1" ht="19.899999999999999" customHeight="1">
      <c r="B97" s="186"/>
      <c r="C97" s="187"/>
      <c r="D97" s="188" t="s">
        <v>75</v>
      </c>
      <c r="E97" s="200" t="s">
        <v>84</v>
      </c>
      <c r="F97" s="200" t="s">
        <v>278</v>
      </c>
      <c r="G97" s="187"/>
      <c r="H97" s="187"/>
      <c r="I97" s="190"/>
      <c r="J97" s="201">
        <f>BK97</f>
        <v>0</v>
      </c>
      <c r="K97" s="187"/>
      <c r="L97" s="192"/>
      <c r="M97" s="193"/>
      <c r="N97" s="194"/>
      <c r="O97" s="194"/>
      <c r="P97" s="195">
        <f>SUM(P98:P100)</f>
        <v>0</v>
      </c>
      <c r="Q97" s="194"/>
      <c r="R97" s="195">
        <f>SUM(R98:R100)</f>
        <v>0</v>
      </c>
      <c r="S97" s="194"/>
      <c r="T97" s="196">
        <f>SUM(T98:T100)</f>
        <v>0</v>
      </c>
      <c r="AR97" s="197" t="s">
        <v>84</v>
      </c>
      <c r="AT97" s="198" t="s">
        <v>75</v>
      </c>
      <c r="AU97" s="198" t="s">
        <v>84</v>
      </c>
      <c r="AY97" s="197" t="s">
        <v>201</v>
      </c>
      <c r="BK97" s="199">
        <f>SUM(BK98:BK100)</f>
        <v>0</v>
      </c>
    </row>
    <row r="98" spans="2:65" s="1" customFormat="1" ht="16.5" customHeight="1">
      <c r="B98" s="42"/>
      <c r="C98" s="202" t="s">
        <v>121</v>
      </c>
      <c r="D98" s="202" t="s">
        <v>204</v>
      </c>
      <c r="E98" s="203" t="s">
        <v>333</v>
      </c>
      <c r="F98" s="204" t="s">
        <v>3061</v>
      </c>
      <c r="G98" s="205" t="s">
        <v>335</v>
      </c>
      <c r="H98" s="206">
        <v>56.784999999999997</v>
      </c>
      <c r="I98" s="207"/>
      <c r="J98" s="208">
        <f>ROUND(I98*H98,2)</f>
        <v>0</v>
      </c>
      <c r="K98" s="204" t="s">
        <v>214</v>
      </c>
      <c r="L98" s="62"/>
      <c r="M98" s="209" t="s">
        <v>21</v>
      </c>
      <c r="N98" s="210" t="s">
        <v>47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780</v>
      </c>
      <c r="AT98" s="25" t="s">
        <v>204</v>
      </c>
      <c r="AU98" s="25" t="s">
        <v>86</v>
      </c>
      <c r="AY98" s="25" t="s">
        <v>201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84</v>
      </c>
      <c r="BK98" s="213">
        <f>ROUND(I98*H98,2)</f>
        <v>0</v>
      </c>
      <c r="BL98" s="25" t="s">
        <v>780</v>
      </c>
      <c r="BM98" s="25" t="s">
        <v>3175</v>
      </c>
    </row>
    <row r="99" spans="2:65" s="1" customFormat="1" ht="13.5">
      <c r="B99" s="42"/>
      <c r="C99" s="64"/>
      <c r="D99" s="214" t="s">
        <v>210</v>
      </c>
      <c r="E99" s="64"/>
      <c r="F99" s="215" t="s">
        <v>3063</v>
      </c>
      <c r="G99" s="64"/>
      <c r="H99" s="64"/>
      <c r="I99" s="173"/>
      <c r="J99" s="64"/>
      <c r="K99" s="64"/>
      <c r="L99" s="62"/>
      <c r="M99" s="216"/>
      <c r="N99" s="43"/>
      <c r="O99" s="43"/>
      <c r="P99" s="43"/>
      <c r="Q99" s="43"/>
      <c r="R99" s="43"/>
      <c r="S99" s="43"/>
      <c r="T99" s="79"/>
      <c r="AT99" s="25" t="s">
        <v>210</v>
      </c>
      <c r="AU99" s="25" t="s">
        <v>86</v>
      </c>
    </row>
    <row r="100" spans="2:65" s="12" customFormat="1" ht="13.5">
      <c r="B100" s="220"/>
      <c r="C100" s="221"/>
      <c r="D100" s="214" t="s">
        <v>284</v>
      </c>
      <c r="E100" s="222" t="s">
        <v>21</v>
      </c>
      <c r="F100" s="223" t="s">
        <v>3176</v>
      </c>
      <c r="G100" s="221"/>
      <c r="H100" s="224">
        <v>56.784999999999997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284</v>
      </c>
      <c r="AU100" s="230" t="s">
        <v>86</v>
      </c>
      <c r="AV100" s="12" t="s">
        <v>86</v>
      </c>
      <c r="AW100" s="12" t="s">
        <v>39</v>
      </c>
      <c r="AX100" s="12" t="s">
        <v>84</v>
      </c>
      <c r="AY100" s="230" t="s">
        <v>201</v>
      </c>
    </row>
    <row r="101" spans="2:65" s="11" customFormat="1" ht="29.85" customHeight="1">
      <c r="B101" s="186"/>
      <c r="C101" s="187"/>
      <c r="D101" s="188" t="s">
        <v>75</v>
      </c>
      <c r="E101" s="200" t="s">
        <v>2688</v>
      </c>
      <c r="F101" s="200" t="s">
        <v>2689</v>
      </c>
      <c r="G101" s="187"/>
      <c r="H101" s="187"/>
      <c r="I101" s="190"/>
      <c r="J101" s="201">
        <f>BK101</f>
        <v>0</v>
      </c>
      <c r="K101" s="187"/>
      <c r="L101" s="192"/>
      <c r="M101" s="193"/>
      <c r="N101" s="194"/>
      <c r="O101" s="194"/>
      <c r="P101" s="195">
        <f>SUM(P102:P183)</f>
        <v>0</v>
      </c>
      <c r="Q101" s="194"/>
      <c r="R101" s="195">
        <f>SUM(R102:R183)</f>
        <v>2.4505699999999999</v>
      </c>
      <c r="S101" s="194"/>
      <c r="T101" s="196">
        <f>SUM(T102:T183)</f>
        <v>0</v>
      </c>
      <c r="AR101" s="197" t="s">
        <v>121</v>
      </c>
      <c r="AT101" s="198" t="s">
        <v>75</v>
      </c>
      <c r="AU101" s="198" t="s">
        <v>84</v>
      </c>
      <c r="AY101" s="197" t="s">
        <v>201</v>
      </c>
      <c r="BK101" s="199">
        <f>SUM(BK102:BK183)</f>
        <v>0</v>
      </c>
    </row>
    <row r="102" spans="2:65" s="1" customFormat="1" ht="25.5" customHeight="1">
      <c r="B102" s="42"/>
      <c r="C102" s="202" t="s">
        <v>219</v>
      </c>
      <c r="D102" s="202" t="s">
        <v>204</v>
      </c>
      <c r="E102" s="203" t="s">
        <v>3177</v>
      </c>
      <c r="F102" s="204" t="s">
        <v>3178</v>
      </c>
      <c r="G102" s="205" t="s">
        <v>229</v>
      </c>
      <c r="H102" s="206">
        <v>2</v>
      </c>
      <c r="I102" s="207"/>
      <c r="J102" s="208">
        <f>ROUND(I102*H102,2)</f>
        <v>0</v>
      </c>
      <c r="K102" s="204" t="s">
        <v>214</v>
      </c>
      <c r="L102" s="62"/>
      <c r="M102" s="209" t="s">
        <v>21</v>
      </c>
      <c r="N102" s="210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780</v>
      </c>
      <c r="AT102" s="25" t="s">
        <v>204</v>
      </c>
      <c r="AU102" s="25" t="s">
        <v>86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780</v>
      </c>
      <c r="BM102" s="25" t="s">
        <v>3179</v>
      </c>
    </row>
    <row r="103" spans="2:65" s="1" customFormat="1" ht="27">
      <c r="B103" s="42"/>
      <c r="C103" s="64"/>
      <c r="D103" s="214" t="s">
        <v>210</v>
      </c>
      <c r="E103" s="64"/>
      <c r="F103" s="215" t="s">
        <v>3180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86</v>
      </c>
    </row>
    <row r="104" spans="2:65" s="1" customFormat="1" ht="25.5" customHeight="1">
      <c r="B104" s="42"/>
      <c r="C104" s="202" t="s">
        <v>200</v>
      </c>
      <c r="D104" s="202" t="s">
        <v>204</v>
      </c>
      <c r="E104" s="203" t="s">
        <v>3181</v>
      </c>
      <c r="F104" s="204" t="s">
        <v>3182</v>
      </c>
      <c r="G104" s="205" t="s">
        <v>229</v>
      </c>
      <c r="H104" s="206">
        <v>20</v>
      </c>
      <c r="I104" s="207"/>
      <c r="J104" s="208">
        <f>ROUND(I104*H104,2)</f>
        <v>0</v>
      </c>
      <c r="K104" s="204" t="s">
        <v>214</v>
      </c>
      <c r="L104" s="62"/>
      <c r="M104" s="209" t="s">
        <v>21</v>
      </c>
      <c r="N104" s="210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780</v>
      </c>
      <c r="AT104" s="25" t="s">
        <v>204</v>
      </c>
      <c r="AU104" s="25" t="s">
        <v>86</v>
      </c>
      <c r="AY104" s="25" t="s">
        <v>201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780</v>
      </c>
      <c r="BM104" s="25" t="s">
        <v>3183</v>
      </c>
    </row>
    <row r="105" spans="2:65" s="1" customFormat="1" ht="27">
      <c r="B105" s="42"/>
      <c r="C105" s="64"/>
      <c r="D105" s="214" t="s">
        <v>210</v>
      </c>
      <c r="E105" s="64"/>
      <c r="F105" s="215" t="s">
        <v>3184</v>
      </c>
      <c r="G105" s="64"/>
      <c r="H105" s="64"/>
      <c r="I105" s="173"/>
      <c r="J105" s="64"/>
      <c r="K105" s="64"/>
      <c r="L105" s="62"/>
      <c r="M105" s="216"/>
      <c r="N105" s="43"/>
      <c r="O105" s="43"/>
      <c r="P105" s="43"/>
      <c r="Q105" s="43"/>
      <c r="R105" s="43"/>
      <c r="S105" s="43"/>
      <c r="T105" s="79"/>
      <c r="AT105" s="25" t="s">
        <v>210</v>
      </c>
      <c r="AU105" s="25" t="s">
        <v>86</v>
      </c>
    </row>
    <row r="106" spans="2:65" s="12" customFormat="1" ht="13.5">
      <c r="B106" s="220"/>
      <c r="C106" s="221"/>
      <c r="D106" s="214" t="s">
        <v>284</v>
      </c>
      <c r="E106" s="222" t="s">
        <v>21</v>
      </c>
      <c r="F106" s="223" t="s">
        <v>3185</v>
      </c>
      <c r="G106" s="221"/>
      <c r="H106" s="224">
        <v>20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284</v>
      </c>
      <c r="AU106" s="230" t="s">
        <v>86</v>
      </c>
      <c r="AV106" s="12" t="s">
        <v>86</v>
      </c>
      <c r="AW106" s="12" t="s">
        <v>39</v>
      </c>
      <c r="AX106" s="12" t="s">
        <v>84</v>
      </c>
      <c r="AY106" s="230" t="s">
        <v>201</v>
      </c>
    </row>
    <row r="107" spans="2:65" s="1" customFormat="1" ht="16.5" customHeight="1">
      <c r="B107" s="42"/>
      <c r="C107" s="255" t="s">
        <v>226</v>
      </c>
      <c r="D107" s="255" t="s">
        <v>497</v>
      </c>
      <c r="E107" s="256" t="s">
        <v>3186</v>
      </c>
      <c r="F107" s="257" t="s">
        <v>3187</v>
      </c>
      <c r="G107" s="258" t="s">
        <v>229</v>
      </c>
      <c r="H107" s="259">
        <v>2</v>
      </c>
      <c r="I107" s="260"/>
      <c r="J107" s="261">
        <f>ROUND(I107*H107,2)</f>
        <v>0</v>
      </c>
      <c r="K107" s="257" t="s">
        <v>21</v>
      </c>
      <c r="L107" s="262"/>
      <c r="M107" s="263" t="s">
        <v>21</v>
      </c>
      <c r="N107" s="264" t="s">
        <v>47</v>
      </c>
      <c r="O107" s="43"/>
      <c r="P107" s="211">
        <f>O107*H107</f>
        <v>0</v>
      </c>
      <c r="Q107" s="211">
        <v>1E-4</v>
      </c>
      <c r="R107" s="211">
        <f>Q107*H107</f>
        <v>2.0000000000000001E-4</v>
      </c>
      <c r="S107" s="211">
        <v>0</v>
      </c>
      <c r="T107" s="212">
        <f>S107*H107</f>
        <v>0</v>
      </c>
      <c r="AR107" s="25" t="s">
        <v>2694</v>
      </c>
      <c r="AT107" s="25" t="s">
        <v>497</v>
      </c>
      <c r="AU107" s="25" t="s">
        <v>86</v>
      </c>
      <c r="AY107" s="25" t="s">
        <v>201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84</v>
      </c>
      <c r="BK107" s="213">
        <f>ROUND(I107*H107,2)</f>
        <v>0</v>
      </c>
      <c r="BL107" s="25" t="s">
        <v>2694</v>
      </c>
      <c r="BM107" s="25" t="s">
        <v>3188</v>
      </c>
    </row>
    <row r="108" spans="2:65" s="1" customFormat="1" ht="13.5">
      <c r="B108" s="42"/>
      <c r="C108" s="64"/>
      <c r="D108" s="214" t="s">
        <v>210</v>
      </c>
      <c r="E108" s="64"/>
      <c r="F108" s="215" t="s">
        <v>3189</v>
      </c>
      <c r="G108" s="64"/>
      <c r="H108" s="64"/>
      <c r="I108" s="173"/>
      <c r="J108" s="64"/>
      <c r="K108" s="64"/>
      <c r="L108" s="62"/>
      <c r="M108" s="216"/>
      <c r="N108" s="43"/>
      <c r="O108" s="43"/>
      <c r="P108" s="43"/>
      <c r="Q108" s="43"/>
      <c r="R108" s="43"/>
      <c r="S108" s="43"/>
      <c r="T108" s="79"/>
      <c r="AT108" s="25" t="s">
        <v>210</v>
      </c>
      <c r="AU108" s="25" t="s">
        <v>86</v>
      </c>
    </row>
    <row r="109" spans="2:65" s="1" customFormat="1" ht="16.5" customHeight="1">
      <c r="B109" s="42"/>
      <c r="C109" s="255" t="s">
        <v>231</v>
      </c>
      <c r="D109" s="255" t="s">
        <v>497</v>
      </c>
      <c r="E109" s="256" t="s">
        <v>3190</v>
      </c>
      <c r="F109" s="257" t="s">
        <v>3191</v>
      </c>
      <c r="G109" s="258" t="s">
        <v>229</v>
      </c>
      <c r="H109" s="259">
        <v>20</v>
      </c>
      <c r="I109" s="260"/>
      <c r="J109" s="261">
        <f>ROUND(I109*H109,2)</f>
        <v>0</v>
      </c>
      <c r="K109" s="257" t="s">
        <v>21</v>
      </c>
      <c r="L109" s="262"/>
      <c r="M109" s="263" t="s">
        <v>21</v>
      </c>
      <c r="N109" s="264" t="s">
        <v>47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2694</v>
      </c>
      <c r="AT109" s="25" t="s">
        <v>497</v>
      </c>
      <c r="AU109" s="25" t="s">
        <v>86</v>
      </c>
      <c r="AY109" s="25" t="s">
        <v>201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2694</v>
      </c>
      <c r="BM109" s="25" t="s">
        <v>3192</v>
      </c>
    </row>
    <row r="110" spans="2:65" s="1" customFormat="1" ht="13.5">
      <c r="B110" s="42"/>
      <c r="C110" s="64"/>
      <c r="D110" s="214" t="s">
        <v>210</v>
      </c>
      <c r="E110" s="64"/>
      <c r="F110" s="215" t="s">
        <v>3193</v>
      </c>
      <c r="G110" s="64"/>
      <c r="H110" s="64"/>
      <c r="I110" s="173"/>
      <c r="J110" s="64"/>
      <c r="K110" s="64"/>
      <c r="L110" s="62"/>
      <c r="M110" s="216"/>
      <c r="N110" s="43"/>
      <c r="O110" s="43"/>
      <c r="P110" s="43"/>
      <c r="Q110" s="43"/>
      <c r="R110" s="43"/>
      <c r="S110" s="43"/>
      <c r="T110" s="79"/>
      <c r="AT110" s="25" t="s">
        <v>210</v>
      </c>
      <c r="AU110" s="25" t="s">
        <v>86</v>
      </c>
    </row>
    <row r="111" spans="2:65" s="12" customFormat="1" ht="13.5">
      <c r="B111" s="220"/>
      <c r="C111" s="221"/>
      <c r="D111" s="214" t="s">
        <v>284</v>
      </c>
      <c r="E111" s="222" t="s">
        <v>21</v>
      </c>
      <c r="F111" s="223" t="s">
        <v>3185</v>
      </c>
      <c r="G111" s="221"/>
      <c r="H111" s="224">
        <v>20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284</v>
      </c>
      <c r="AU111" s="230" t="s">
        <v>86</v>
      </c>
      <c r="AV111" s="12" t="s">
        <v>86</v>
      </c>
      <c r="AW111" s="12" t="s">
        <v>39</v>
      </c>
      <c r="AX111" s="12" t="s">
        <v>84</v>
      </c>
      <c r="AY111" s="230" t="s">
        <v>201</v>
      </c>
    </row>
    <row r="112" spans="2:65" s="1" customFormat="1" ht="25.5" customHeight="1">
      <c r="B112" s="42"/>
      <c r="C112" s="202" t="s">
        <v>235</v>
      </c>
      <c r="D112" s="202" t="s">
        <v>204</v>
      </c>
      <c r="E112" s="203" t="s">
        <v>3194</v>
      </c>
      <c r="F112" s="204" t="s">
        <v>3195</v>
      </c>
      <c r="G112" s="205" t="s">
        <v>229</v>
      </c>
      <c r="H112" s="206">
        <v>1</v>
      </c>
      <c r="I112" s="207"/>
      <c r="J112" s="208">
        <f>ROUND(I112*H112,2)</f>
        <v>0</v>
      </c>
      <c r="K112" s="204" t="s">
        <v>21</v>
      </c>
      <c r="L112" s="62"/>
      <c r="M112" s="209" t="s">
        <v>21</v>
      </c>
      <c r="N112" s="210" t="s">
        <v>47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780</v>
      </c>
      <c r="AT112" s="25" t="s">
        <v>204</v>
      </c>
      <c r="AU112" s="25" t="s">
        <v>86</v>
      </c>
      <c r="AY112" s="25" t="s">
        <v>201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780</v>
      </c>
      <c r="BM112" s="25" t="s">
        <v>3196</v>
      </c>
    </row>
    <row r="113" spans="2:65" s="1" customFormat="1" ht="16.5" customHeight="1">
      <c r="B113" s="42"/>
      <c r="C113" s="255" t="s">
        <v>241</v>
      </c>
      <c r="D113" s="255" t="s">
        <v>497</v>
      </c>
      <c r="E113" s="256" t="s">
        <v>3197</v>
      </c>
      <c r="F113" s="257" t="s">
        <v>3198</v>
      </c>
      <c r="G113" s="258" t="s">
        <v>229</v>
      </c>
      <c r="H113" s="259">
        <v>1</v>
      </c>
      <c r="I113" s="260"/>
      <c r="J113" s="261">
        <f>ROUND(I113*H113,2)</f>
        <v>0</v>
      </c>
      <c r="K113" s="257" t="s">
        <v>21</v>
      </c>
      <c r="L113" s="262"/>
      <c r="M113" s="263" t="s">
        <v>21</v>
      </c>
      <c r="N113" s="264" t="s">
        <v>47</v>
      </c>
      <c r="O113" s="43"/>
      <c r="P113" s="211">
        <f>O113*H113</f>
        <v>0</v>
      </c>
      <c r="Q113" s="211">
        <v>8.0999999999999996E-3</v>
      </c>
      <c r="R113" s="211">
        <f>Q113*H113</f>
        <v>8.0999999999999996E-3</v>
      </c>
      <c r="S113" s="211">
        <v>0</v>
      </c>
      <c r="T113" s="212">
        <f>S113*H113</f>
        <v>0</v>
      </c>
      <c r="AR113" s="25" t="s">
        <v>235</v>
      </c>
      <c r="AT113" s="25" t="s">
        <v>497</v>
      </c>
      <c r="AU113" s="25" t="s">
        <v>86</v>
      </c>
      <c r="AY113" s="25" t="s">
        <v>201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219</v>
      </c>
      <c r="BM113" s="25" t="s">
        <v>3199</v>
      </c>
    </row>
    <row r="114" spans="2:65" s="1" customFormat="1" ht="13.5">
      <c r="B114" s="42"/>
      <c r="C114" s="64"/>
      <c r="D114" s="214" t="s">
        <v>210</v>
      </c>
      <c r="E114" s="64"/>
      <c r="F114" s="215" t="s">
        <v>3198</v>
      </c>
      <c r="G114" s="64"/>
      <c r="H114" s="64"/>
      <c r="I114" s="173"/>
      <c r="J114" s="64"/>
      <c r="K114" s="64"/>
      <c r="L114" s="62"/>
      <c r="M114" s="216"/>
      <c r="N114" s="43"/>
      <c r="O114" s="43"/>
      <c r="P114" s="43"/>
      <c r="Q114" s="43"/>
      <c r="R114" s="43"/>
      <c r="S114" s="43"/>
      <c r="T114" s="79"/>
      <c r="AT114" s="25" t="s">
        <v>210</v>
      </c>
      <c r="AU114" s="25" t="s">
        <v>86</v>
      </c>
    </row>
    <row r="115" spans="2:65" s="12" customFormat="1" ht="13.5">
      <c r="B115" s="220"/>
      <c r="C115" s="221"/>
      <c r="D115" s="214" t="s">
        <v>284</v>
      </c>
      <c r="E115" s="222" t="s">
        <v>21</v>
      </c>
      <c r="F115" s="223" t="s">
        <v>84</v>
      </c>
      <c r="G115" s="221"/>
      <c r="H115" s="224">
        <v>1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284</v>
      </c>
      <c r="AU115" s="230" t="s">
        <v>86</v>
      </c>
      <c r="AV115" s="12" t="s">
        <v>86</v>
      </c>
      <c r="AW115" s="12" t="s">
        <v>39</v>
      </c>
      <c r="AX115" s="12" t="s">
        <v>84</v>
      </c>
      <c r="AY115" s="230" t="s">
        <v>201</v>
      </c>
    </row>
    <row r="116" spans="2:65" s="1" customFormat="1" ht="16.5" customHeight="1">
      <c r="B116" s="42"/>
      <c r="C116" s="202" t="s">
        <v>245</v>
      </c>
      <c r="D116" s="202" t="s">
        <v>204</v>
      </c>
      <c r="E116" s="203" t="s">
        <v>3200</v>
      </c>
      <c r="F116" s="204" t="s">
        <v>3201</v>
      </c>
      <c r="G116" s="205" t="s">
        <v>229</v>
      </c>
      <c r="H116" s="206">
        <v>1</v>
      </c>
      <c r="I116" s="207"/>
      <c r="J116" s="208">
        <f>ROUND(I116*H116,2)</f>
        <v>0</v>
      </c>
      <c r="K116" s="204" t="s">
        <v>21</v>
      </c>
      <c r="L116" s="62"/>
      <c r="M116" s="209" t="s">
        <v>21</v>
      </c>
      <c r="N116" s="210" t="s">
        <v>47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780</v>
      </c>
      <c r="AT116" s="25" t="s">
        <v>204</v>
      </c>
      <c r="AU116" s="25" t="s">
        <v>86</v>
      </c>
      <c r="AY116" s="25" t="s">
        <v>201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780</v>
      </c>
      <c r="BM116" s="25" t="s">
        <v>3202</v>
      </c>
    </row>
    <row r="117" spans="2:65" s="1" customFormat="1" ht="16.5" customHeight="1">
      <c r="B117" s="42"/>
      <c r="C117" s="255" t="s">
        <v>249</v>
      </c>
      <c r="D117" s="255" t="s">
        <v>497</v>
      </c>
      <c r="E117" s="256" t="s">
        <v>3203</v>
      </c>
      <c r="F117" s="257" t="s">
        <v>3204</v>
      </c>
      <c r="G117" s="258" t="s">
        <v>229</v>
      </c>
      <c r="H117" s="259">
        <v>1</v>
      </c>
      <c r="I117" s="260"/>
      <c r="J117" s="261">
        <f>ROUND(I117*H117,2)</f>
        <v>0</v>
      </c>
      <c r="K117" s="257" t="s">
        <v>21</v>
      </c>
      <c r="L117" s="262"/>
      <c r="M117" s="263" t="s">
        <v>21</v>
      </c>
      <c r="N117" s="264" t="s">
        <v>47</v>
      </c>
      <c r="O117" s="43"/>
      <c r="P117" s="211">
        <f>O117*H117</f>
        <v>0</v>
      </c>
      <c r="Q117" s="211">
        <v>1.7000000000000001E-4</v>
      </c>
      <c r="R117" s="211">
        <f>Q117*H117</f>
        <v>1.7000000000000001E-4</v>
      </c>
      <c r="S117" s="211">
        <v>0</v>
      </c>
      <c r="T117" s="212">
        <f>S117*H117</f>
        <v>0</v>
      </c>
      <c r="AR117" s="25" t="s">
        <v>2694</v>
      </c>
      <c r="AT117" s="25" t="s">
        <v>497</v>
      </c>
      <c r="AU117" s="25" t="s">
        <v>86</v>
      </c>
      <c r="AY117" s="25" t="s">
        <v>201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84</v>
      </c>
      <c r="BK117" s="213">
        <f>ROUND(I117*H117,2)</f>
        <v>0</v>
      </c>
      <c r="BL117" s="25" t="s">
        <v>2694</v>
      </c>
      <c r="BM117" s="25" t="s">
        <v>3205</v>
      </c>
    </row>
    <row r="118" spans="2:65" s="1" customFormat="1" ht="16.5" customHeight="1">
      <c r="B118" s="42"/>
      <c r="C118" s="202" t="s">
        <v>255</v>
      </c>
      <c r="D118" s="202" t="s">
        <v>204</v>
      </c>
      <c r="E118" s="203" t="s">
        <v>3206</v>
      </c>
      <c r="F118" s="204" t="s">
        <v>3207</v>
      </c>
      <c r="G118" s="205" t="s">
        <v>229</v>
      </c>
      <c r="H118" s="206">
        <v>8</v>
      </c>
      <c r="I118" s="207"/>
      <c r="J118" s="208">
        <f>ROUND(I118*H118,2)</f>
        <v>0</v>
      </c>
      <c r="K118" s="204" t="s">
        <v>214</v>
      </c>
      <c r="L118" s="62"/>
      <c r="M118" s="209" t="s">
        <v>21</v>
      </c>
      <c r="N118" s="210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780</v>
      </c>
      <c r="AT118" s="25" t="s">
        <v>204</v>
      </c>
      <c r="AU118" s="25" t="s">
        <v>86</v>
      </c>
      <c r="AY118" s="25" t="s">
        <v>201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780</v>
      </c>
      <c r="BM118" s="25" t="s">
        <v>3208</v>
      </c>
    </row>
    <row r="119" spans="2:65" s="1" customFormat="1" ht="13.5">
      <c r="B119" s="42"/>
      <c r="C119" s="64"/>
      <c r="D119" s="214" t="s">
        <v>210</v>
      </c>
      <c r="E119" s="64"/>
      <c r="F119" s="215" t="s">
        <v>3209</v>
      </c>
      <c r="G119" s="64"/>
      <c r="H119" s="64"/>
      <c r="I119" s="173"/>
      <c r="J119" s="64"/>
      <c r="K119" s="64"/>
      <c r="L119" s="62"/>
      <c r="M119" s="216"/>
      <c r="N119" s="43"/>
      <c r="O119" s="43"/>
      <c r="P119" s="43"/>
      <c r="Q119" s="43"/>
      <c r="R119" s="43"/>
      <c r="S119" s="43"/>
      <c r="T119" s="79"/>
      <c r="AT119" s="25" t="s">
        <v>210</v>
      </c>
      <c r="AU119" s="25" t="s">
        <v>86</v>
      </c>
    </row>
    <row r="120" spans="2:65" s="12" customFormat="1" ht="13.5">
      <c r="B120" s="220"/>
      <c r="C120" s="221"/>
      <c r="D120" s="214" t="s">
        <v>284</v>
      </c>
      <c r="E120" s="222" t="s">
        <v>21</v>
      </c>
      <c r="F120" s="223" t="s">
        <v>3210</v>
      </c>
      <c r="G120" s="221"/>
      <c r="H120" s="224">
        <v>8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284</v>
      </c>
      <c r="AU120" s="230" t="s">
        <v>86</v>
      </c>
      <c r="AV120" s="12" t="s">
        <v>86</v>
      </c>
      <c r="AW120" s="12" t="s">
        <v>39</v>
      </c>
      <c r="AX120" s="12" t="s">
        <v>84</v>
      </c>
      <c r="AY120" s="230" t="s">
        <v>201</v>
      </c>
    </row>
    <row r="121" spans="2:65" s="1" customFormat="1" ht="16.5" customHeight="1">
      <c r="B121" s="42"/>
      <c r="C121" s="255" t="s">
        <v>259</v>
      </c>
      <c r="D121" s="255" t="s">
        <v>497</v>
      </c>
      <c r="E121" s="256" t="s">
        <v>3211</v>
      </c>
      <c r="F121" s="257" t="s">
        <v>3212</v>
      </c>
      <c r="G121" s="258" t="s">
        <v>229</v>
      </c>
      <c r="H121" s="259">
        <v>8</v>
      </c>
      <c r="I121" s="260"/>
      <c r="J121" s="261">
        <f>ROUND(I121*H121,2)</f>
        <v>0</v>
      </c>
      <c r="K121" s="257" t="s">
        <v>21</v>
      </c>
      <c r="L121" s="262"/>
      <c r="M121" s="263" t="s">
        <v>21</v>
      </c>
      <c r="N121" s="264" t="s">
        <v>47</v>
      </c>
      <c r="O121" s="43"/>
      <c r="P121" s="211">
        <f>O121*H121</f>
        <v>0</v>
      </c>
      <c r="Q121" s="211">
        <v>1.4999999999999999E-2</v>
      </c>
      <c r="R121" s="211">
        <f>Q121*H121</f>
        <v>0.12</v>
      </c>
      <c r="S121" s="211">
        <v>0</v>
      </c>
      <c r="T121" s="212">
        <f>S121*H121</f>
        <v>0</v>
      </c>
      <c r="AR121" s="25" t="s">
        <v>2694</v>
      </c>
      <c r="AT121" s="25" t="s">
        <v>497</v>
      </c>
      <c r="AU121" s="25" t="s">
        <v>86</v>
      </c>
      <c r="AY121" s="25" t="s">
        <v>201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84</v>
      </c>
      <c r="BK121" s="213">
        <f>ROUND(I121*H121,2)</f>
        <v>0</v>
      </c>
      <c r="BL121" s="25" t="s">
        <v>2694</v>
      </c>
      <c r="BM121" s="25" t="s">
        <v>3213</v>
      </c>
    </row>
    <row r="122" spans="2:65" s="12" customFormat="1" ht="13.5">
      <c r="B122" s="220"/>
      <c r="C122" s="221"/>
      <c r="D122" s="214" t="s">
        <v>284</v>
      </c>
      <c r="E122" s="222" t="s">
        <v>21</v>
      </c>
      <c r="F122" s="223" t="s">
        <v>21</v>
      </c>
      <c r="G122" s="221"/>
      <c r="H122" s="224">
        <v>0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284</v>
      </c>
      <c r="AU122" s="230" t="s">
        <v>86</v>
      </c>
      <c r="AV122" s="12" t="s">
        <v>86</v>
      </c>
      <c r="AW122" s="12" t="s">
        <v>39</v>
      </c>
      <c r="AX122" s="12" t="s">
        <v>76</v>
      </c>
      <c r="AY122" s="230" t="s">
        <v>201</v>
      </c>
    </row>
    <row r="123" spans="2:65" s="12" customFormat="1" ht="13.5">
      <c r="B123" s="220"/>
      <c r="C123" s="221"/>
      <c r="D123" s="214" t="s">
        <v>284</v>
      </c>
      <c r="E123" s="222" t="s">
        <v>21</v>
      </c>
      <c r="F123" s="223" t="s">
        <v>3210</v>
      </c>
      <c r="G123" s="221"/>
      <c r="H123" s="224">
        <v>8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284</v>
      </c>
      <c r="AU123" s="230" t="s">
        <v>86</v>
      </c>
      <c r="AV123" s="12" t="s">
        <v>86</v>
      </c>
      <c r="AW123" s="12" t="s">
        <v>39</v>
      </c>
      <c r="AX123" s="12" t="s">
        <v>84</v>
      </c>
      <c r="AY123" s="230" t="s">
        <v>201</v>
      </c>
    </row>
    <row r="124" spans="2:65" s="1" customFormat="1" ht="16.5" customHeight="1">
      <c r="B124" s="42"/>
      <c r="C124" s="255" t="s">
        <v>263</v>
      </c>
      <c r="D124" s="255" t="s">
        <v>497</v>
      </c>
      <c r="E124" s="256" t="s">
        <v>3214</v>
      </c>
      <c r="F124" s="257" t="s">
        <v>3215</v>
      </c>
      <c r="G124" s="258" t="s">
        <v>229</v>
      </c>
      <c r="H124" s="259">
        <v>8</v>
      </c>
      <c r="I124" s="260"/>
      <c r="J124" s="261">
        <f>ROUND(I124*H124,2)</f>
        <v>0</v>
      </c>
      <c r="K124" s="257" t="s">
        <v>214</v>
      </c>
      <c r="L124" s="262"/>
      <c r="M124" s="263" t="s">
        <v>21</v>
      </c>
      <c r="N124" s="264" t="s">
        <v>47</v>
      </c>
      <c r="O124" s="43"/>
      <c r="P124" s="211">
        <f>O124*H124</f>
        <v>0</v>
      </c>
      <c r="Q124" s="211">
        <v>1.7000000000000001E-4</v>
      </c>
      <c r="R124" s="211">
        <f>Q124*H124</f>
        <v>1.3600000000000001E-3</v>
      </c>
      <c r="S124" s="211">
        <v>0</v>
      </c>
      <c r="T124" s="212">
        <f>S124*H124</f>
        <v>0</v>
      </c>
      <c r="AR124" s="25" t="s">
        <v>2694</v>
      </c>
      <c r="AT124" s="25" t="s">
        <v>497</v>
      </c>
      <c r="AU124" s="25" t="s">
        <v>86</v>
      </c>
      <c r="AY124" s="25" t="s">
        <v>201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2694</v>
      </c>
      <c r="BM124" s="25" t="s">
        <v>3216</v>
      </c>
    </row>
    <row r="125" spans="2:65" s="1" customFormat="1" ht="13.5">
      <c r="B125" s="42"/>
      <c r="C125" s="64"/>
      <c r="D125" s="214" t="s">
        <v>210</v>
      </c>
      <c r="E125" s="64"/>
      <c r="F125" s="215" t="s">
        <v>3217</v>
      </c>
      <c r="G125" s="64"/>
      <c r="H125" s="64"/>
      <c r="I125" s="173"/>
      <c r="J125" s="64"/>
      <c r="K125" s="64"/>
      <c r="L125" s="62"/>
      <c r="M125" s="216"/>
      <c r="N125" s="43"/>
      <c r="O125" s="43"/>
      <c r="P125" s="43"/>
      <c r="Q125" s="43"/>
      <c r="R125" s="43"/>
      <c r="S125" s="43"/>
      <c r="T125" s="79"/>
      <c r="AT125" s="25" t="s">
        <v>210</v>
      </c>
      <c r="AU125" s="25" t="s">
        <v>86</v>
      </c>
    </row>
    <row r="126" spans="2:65" s="1" customFormat="1" ht="16.5" customHeight="1">
      <c r="B126" s="42"/>
      <c r="C126" s="202" t="s">
        <v>10</v>
      </c>
      <c r="D126" s="202" t="s">
        <v>204</v>
      </c>
      <c r="E126" s="203" t="s">
        <v>3218</v>
      </c>
      <c r="F126" s="204" t="s">
        <v>3219</v>
      </c>
      <c r="G126" s="205" t="s">
        <v>229</v>
      </c>
      <c r="H126" s="206">
        <v>7</v>
      </c>
      <c r="I126" s="207"/>
      <c r="J126" s="208">
        <f>ROUND(I126*H126,2)</f>
        <v>0</v>
      </c>
      <c r="K126" s="204" t="s">
        <v>214</v>
      </c>
      <c r="L126" s="62"/>
      <c r="M126" s="209" t="s">
        <v>21</v>
      </c>
      <c r="N126" s="210" t="s">
        <v>47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780</v>
      </c>
      <c r="AT126" s="25" t="s">
        <v>204</v>
      </c>
      <c r="AU126" s="25" t="s">
        <v>86</v>
      </c>
      <c r="AY126" s="25" t="s">
        <v>201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780</v>
      </c>
      <c r="BM126" s="25" t="s">
        <v>3220</v>
      </c>
    </row>
    <row r="127" spans="2:65" s="1" customFormat="1" ht="13.5">
      <c r="B127" s="42"/>
      <c r="C127" s="64"/>
      <c r="D127" s="214" t="s">
        <v>210</v>
      </c>
      <c r="E127" s="64"/>
      <c r="F127" s="215" t="s">
        <v>3221</v>
      </c>
      <c r="G127" s="64"/>
      <c r="H127" s="64"/>
      <c r="I127" s="173"/>
      <c r="J127" s="64"/>
      <c r="K127" s="64"/>
      <c r="L127" s="62"/>
      <c r="M127" s="216"/>
      <c r="N127" s="43"/>
      <c r="O127" s="43"/>
      <c r="P127" s="43"/>
      <c r="Q127" s="43"/>
      <c r="R127" s="43"/>
      <c r="S127" s="43"/>
      <c r="T127" s="79"/>
      <c r="AT127" s="25" t="s">
        <v>210</v>
      </c>
      <c r="AU127" s="25" t="s">
        <v>86</v>
      </c>
    </row>
    <row r="128" spans="2:65" s="1" customFormat="1" ht="27">
      <c r="B128" s="42"/>
      <c r="C128" s="64"/>
      <c r="D128" s="214" t="s">
        <v>1639</v>
      </c>
      <c r="E128" s="64"/>
      <c r="F128" s="265" t="s">
        <v>3222</v>
      </c>
      <c r="G128" s="64"/>
      <c r="H128" s="64"/>
      <c r="I128" s="173"/>
      <c r="J128" s="64"/>
      <c r="K128" s="64"/>
      <c r="L128" s="62"/>
      <c r="M128" s="216"/>
      <c r="N128" s="43"/>
      <c r="O128" s="43"/>
      <c r="P128" s="43"/>
      <c r="Q128" s="43"/>
      <c r="R128" s="43"/>
      <c r="S128" s="43"/>
      <c r="T128" s="79"/>
      <c r="AT128" s="25" t="s">
        <v>1639</v>
      </c>
      <c r="AU128" s="25" t="s">
        <v>86</v>
      </c>
    </row>
    <row r="129" spans="2:65" s="1" customFormat="1" ht="16.5" customHeight="1">
      <c r="B129" s="42"/>
      <c r="C129" s="202" t="s">
        <v>360</v>
      </c>
      <c r="D129" s="202" t="s">
        <v>204</v>
      </c>
      <c r="E129" s="203" t="s">
        <v>3223</v>
      </c>
      <c r="F129" s="204" t="s">
        <v>3224</v>
      </c>
      <c r="G129" s="205" t="s">
        <v>229</v>
      </c>
      <c r="H129" s="206">
        <v>10</v>
      </c>
      <c r="I129" s="207"/>
      <c r="J129" s="208">
        <f>ROUND(I129*H129,2)</f>
        <v>0</v>
      </c>
      <c r="K129" s="204" t="s">
        <v>214</v>
      </c>
      <c r="L129" s="62"/>
      <c r="M129" s="209" t="s">
        <v>21</v>
      </c>
      <c r="N129" s="210" t="s">
        <v>47</v>
      </c>
      <c r="O129" s="4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780</v>
      </c>
      <c r="AT129" s="25" t="s">
        <v>204</v>
      </c>
      <c r="AU129" s="25" t="s">
        <v>86</v>
      </c>
      <c r="AY129" s="25" t="s">
        <v>201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84</v>
      </c>
      <c r="BK129" s="213">
        <f>ROUND(I129*H129,2)</f>
        <v>0</v>
      </c>
      <c r="BL129" s="25" t="s">
        <v>780</v>
      </c>
      <c r="BM129" s="25" t="s">
        <v>3225</v>
      </c>
    </row>
    <row r="130" spans="2:65" s="1" customFormat="1" ht="13.5">
      <c r="B130" s="42"/>
      <c r="C130" s="64"/>
      <c r="D130" s="214" t="s">
        <v>210</v>
      </c>
      <c r="E130" s="64"/>
      <c r="F130" s="215" t="s">
        <v>3226</v>
      </c>
      <c r="G130" s="64"/>
      <c r="H130" s="64"/>
      <c r="I130" s="173"/>
      <c r="J130" s="64"/>
      <c r="K130" s="64"/>
      <c r="L130" s="62"/>
      <c r="M130" s="216"/>
      <c r="N130" s="43"/>
      <c r="O130" s="43"/>
      <c r="P130" s="43"/>
      <c r="Q130" s="43"/>
      <c r="R130" s="43"/>
      <c r="S130" s="43"/>
      <c r="T130" s="79"/>
      <c r="AT130" s="25" t="s">
        <v>210</v>
      </c>
      <c r="AU130" s="25" t="s">
        <v>86</v>
      </c>
    </row>
    <row r="131" spans="2:65" s="12" customFormat="1" ht="13.5">
      <c r="B131" s="220"/>
      <c r="C131" s="221"/>
      <c r="D131" s="214" t="s">
        <v>284</v>
      </c>
      <c r="E131" s="222" t="s">
        <v>21</v>
      </c>
      <c r="F131" s="223" t="s">
        <v>3227</v>
      </c>
      <c r="G131" s="221"/>
      <c r="H131" s="224">
        <v>10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284</v>
      </c>
      <c r="AU131" s="230" t="s">
        <v>86</v>
      </c>
      <c r="AV131" s="12" t="s">
        <v>86</v>
      </c>
      <c r="AW131" s="12" t="s">
        <v>39</v>
      </c>
      <c r="AX131" s="12" t="s">
        <v>84</v>
      </c>
      <c r="AY131" s="230" t="s">
        <v>201</v>
      </c>
    </row>
    <row r="132" spans="2:65" s="1" customFormat="1" ht="16.5" customHeight="1">
      <c r="B132" s="42"/>
      <c r="C132" s="255" t="s">
        <v>366</v>
      </c>
      <c r="D132" s="255" t="s">
        <v>497</v>
      </c>
      <c r="E132" s="256" t="s">
        <v>3228</v>
      </c>
      <c r="F132" s="257" t="s">
        <v>3229</v>
      </c>
      <c r="G132" s="258" t="s">
        <v>229</v>
      </c>
      <c r="H132" s="259">
        <v>10</v>
      </c>
      <c r="I132" s="260"/>
      <c r="J132" s="261">
        <f>ROUND(I132*H132,2)</f>
        <v>0</v>
      </c>
      <c r="K132" s="257" t="s">
        <v>214</v>
      </c>
      <c r="L132" s="262"/>
      <c r="M132" s="263" t="s">
        <v>21</v>
      </c>
      <c r="N132" s="264" t="s">
        <v>47</v>
      </c>
      <c r="O132" s="43"/>
      <c r="P132" s="211">
        <f>O132*H132</f>
        <v>0</v>
      </c>
      <c r="Q132" s="211">
        <v>6.4000000000000005E-4</v>
      </c>
      <c r="R132" s="211">
        <f>Q132*H132</f>
        <v>6.4000000000000003E-3</v>
      </c>
      <c r="S132" s="211">
        <v>0</v>
      </c>
      <c r="T132" s="212">
        <f>S132*H132</f>
        <v>0</v>
      </c>
      <c r="AR132" s="25" t="s">
        <v>235</v>
      </c>
      <c r="AT132" s="25" t="s">
        <v>497</v>
      </c>
      <c r="AU132" s="25" t="s">
        <v>86</v>
      </c>
      <c r="AY132" s="25" t="s">
        <v>201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84</v>
      </c>
      <c r="BK132" s="213">
        <f>ROUND(I132*H132,2)</f>
        <v>0</v>
      </c>
      <c r="BL132" s="25" t="s">
        <v>219</v>
      </c>
      <c r="BM132" s="25" t="s">
        <v>3230</v>
      </c>
    </row>
    <row r="133" spans="2:65" s="1" customFormat="1" ht="13.5">
      <c r="B133" s="42"/>
      <c r="C133" s="64"/>
      <c r="D133" s="214" t="s">
        <v>210</v>
      </c>
      <c r="E133" s="64"/>
      <c r="F133" s="215" t="s">
        <v>3231</v>
      </c>
      <c r="G133" s="64"/>
      <c r="H133" s="64"/>
      <c r="I133" s="173"/>
      <c r="J133" s="64"/>
      <c r="K133" s="64"/>
      <c r="L133" s="62"/>
      <c r="M133" s="216"/>
      <c r="N133" s="43"/>
      <c r="O133" s="43"/>
      <c r="P133" s="43"/>
      <c r="Q133" s="43"/>
      <c r="R133" s="43"/>
      <c r="S133" s="43"/>
      <c r="T133" s="79"/>
      <c r="AT133" s="25" t="s">
        <v>210</v>
      </c>
      <c r="AU133" s="25" t="s">
        <v>86</v>
      </c>
    </row>
    <row r="134" spans="2:65" s="1" customFormat="1" ht="16.5" customHeight="1">
      <c r="B134" s="42"/>
      <c r="C134" s="255" t="s">
        <v>373</v>
      </c>
      <c r="D134" s="255" t="s">
        <v>497</v>
      </c>
      <c r="E134" s="256" t="s">
        <v>3232</v>
      </c>
      <c r="F134" s="257" t="s">
        <v>3233</v>
      </c>
      <c r="G134" s="258" t="s">
        <v>229</v>
      </c>
      <c r="H134" s="259">
        <v>2</v>
      </c>
      <c r="I134" s="260"/>
      <c r="J134" s="261">
        <f>ROUND(I134*H134,2)</f>
        <v>0</v>
      </c>
      <c r="K134" s="257" t="s">
        <v>21</v>
      </c>
      <c r="L134" s="262"/>
      <c r="M134" s="263" t="s">
        <v>21</v>
      </c>
      <c r="N134" s="264" t="s">
        <v>47</v>
      </c>
      <c r="O134" s="43"/>
      <c r="P134" s="211">
        <f>O134*H134</f>
        <v>0</v>
      </c>
      <c r="Q134" s="211">
        <v>0.19700000000000001</v>
      </c>
      <c r="R134" s="211">
        <f>Q134*H134</f>
        <v>0.39400000000000002</v>
      </c>
      <c r="S134" s="211">
        <v>0</v>
      </c>
      <c r="T134" s="212">
        <f>S134*H134</f>
        <v>0</v>
      </c>
      <c r="AR134" s="25" t="s">
        <v>2694</v>
      </c>
      <c r="AT134" s="25" t="s">
        <v>497</v>
      </c>
      <c r="AU134" s="25" t="s">
        <v>86</v>
      </c>
      <c r="AY134" s="25" t="s">
        <v>201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84</v>
      </c>
      <c r="BK134" s="213">
        <f>ROUND(I134*H134,2)</f>
        <v>0</v>
      </c>
      <c r="BL134" s="25" t="s">
        <v>2694</v>
      </c>
      <c r="BM134" s="25" t="s">
        <v>3234</v>
      </c>
    </row>
    <row r="135" spans="2:65" s="1" customFormat="1" ht="16.5" customHeight="1">
      <c r="B135" s="42"/>
      <c r="C135" s="255" t="s">
        <v>381</v>
      </c>
      <c r="D135" s="255" t="s">
        <v>497</v>
      </c>
      <c r="E135" s="256" t="s">
        <v>3235</v>
      </c>
      <c r="F135" s="257" t="s">
        <v>3236</v>
      </c>
      <c r="G135" s="258" t="s">
        <v>229</v>
      </c>
      <c r="H135" s="259">
        <v>8</v>
      </c>
      <c r="I135" s="260"/>
      <c r="J135" s="261">
        <f>ROUND(I135*H135,2)</f>
        <v>0</v>
      </c>
      <c r="K135" s="257" t="s">
        <v>21</v>
      </c>
      <c r="L135" s="262"/>
      <c r="M135" s="263" t="s">
        <v>21</v>
      </c>
      <c r="N135" s="264" t="s">
        <v>47</v>
      </c>
      <c r="O135" s="43"/>
      <c r="P135" s="211">
        <f>O135*H135</f>
        <v>0</v>
      </c>
      <c r="Q135" s="211">
        <v>0.152</v>
      </c>
      <c r="R135" s="211">
        <f>Q135*H135</f>
        <v>1.216</v>
      </c>
      <c r="S135" s="211">
        <v>0</v>
      </c>
      <c r="T135" s="212">
        <f>S135*H135</f>
        <v>0</v>
      </c>
      <c r="AR135" s="25" t="s">
        <v>2694</v>
      </c>
      <c r="AT135" s="25" t="s">
        <v>497</v>
      </c>
      <c r="AU135" s="25" t="s">
        <v>86</v>
      </c>
      <c r="AY135" s="25" t="s">
        <v>201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84</v>
      </c>
      <c r="BK135" s="213">
        <f>ROUND(I135*H135,2)</f>
        <v>0</v>
      </c>
      <c r="BL135" s="25" t="s">
        <v>2694</v>
      </c>
      <c r="BM135" s="25" t="s">
        <v>3237</v>
      </c>
    </row>
    <row r="136" spans="2:65" s="1" customFormat="1" ht="13.5">
      <c r="B136" s="42"/>
      <c r="C136" s="64"/>
      <c r="D136" s="214" t="s">
        <v>210</v>
      </c>
      <c r="E136" s="64"/>
      <c r="F136" s="215" t="s">
        <v>3238</v>
      </c>
      <c r="G136" s="64"/>
      <c r="H136" s="64"/>
      <c r="I136" s="173"/>
      <c r="J136" s="64"/>
      <c r="K136" s="64"/>
      <c r="L136" s="62"/>
      <c r="M136" s="216"/>
      <c r="N136" s="43"/>
      <c r="O136" s="43"/>
      <c r="P136" s="43"/>
      <c r="Q136" s="43"/>
      <c r="R136" s="43"/>
      <c r="S136" s="43"/>
      <c r="T136" s="79"/>
      <c r="AT136" s="25" t="s">
        <v>210</v>
      </c>
      <c r="AU136" s="25" t="s">
        <v>86</v>
      </c>
    </row>
    <row r="137" spans="2:65" s="12" customFormat="1" ht="13.5">
      <c r="B137" s="220"/>
      <c r="C137" s="221"/>
      <c r="D137" s="214" t="s">
        <v>284</v>
      </c>
      <c r="E137" s="222" t="s">
        <v>21</v>
      </c>
      <c r="F137" s="223" t="s">
        <v>3210</v>
      </c>
      <c r="G137" s="221"/>
      <c r="H137" s="224">
        <v>8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284</v>
      </c>
      <c r="AU137" s="230" t="s">
        <v>86</v>
      </c>
      <c r="AV137" s="12" t="s">
        <v>86</v>
      </c>
      <c r="AW137" s="12" t="s">
        <v>39</v>
      </c>
      <c r="AX137" s="12" t="s">
        <v>84</v>
      </c>
      <c r="AY137" s="230" t="s">
        <v>201</v>
      </c>
    </row>
    <row r="138" spans="2:65" s="1" customFormat="1" ht="16.5" customHeight="1">
      <c r="B138" s="42"/>
      <c r="C138" s="202" t="s">
        <v>387</v>
      </c>
      <c r="D138" s="202" t="s">
        <v>204</v>
      </c>
      <c r="E138" s="203" t="s">
        <v>3239</v>
      </c>
      <c r="F138" s="204" t="s">
        <v>3240</v>
      </c>
      <c r="G138" s="205" t="s">
        <v>229</v>
      </c>
      <c r="H138" s="206">
        <v>7</v>
      </c>
      <c r="I138" s="207"/>
      <c r="J138" s="208">
        <f>ROUND(I138*H138,2)</f>
        <v>0</v>
      </c>
      <c r="K138" s="204" t="s">
        <v>214</v>
      </c>
      <c r="L138" s="62"/>
      <c r="M138" s="209" t="s">
        <v>21</v>
      </c>
      <c r="N138" s="210" t="s">
        <v>47</v>
      </c>
      <c r="O138" s="4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780</v>
      </c>
      <c r="AT138" s="25" t="s">
        <v>204</v>
      </c>
      <c r="AU138" s="25" t="s">
        <v>86</v>
      </c>
      <c r="AY138" s="25" t="s">
        <v>201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84</v>
      </c>
      <c r="BK138" s="213">
        <f>ROUND(I138*H138,2)</f>
        <v>0</v>
      </c>
      <c r="BL138" s="25" t="s">
        <v>780</v>
      </c>
      <c r="BM138" s="25" t="s">
        <v>3241</v>
      </c>
    </row>
    <row r="139" spans="2:65" s="1" customFormat="1" ht="13.5">
      <c r="B139" s="42"/>
      <c r="C139" s="64"/>
      <c r="D139" s="214" t="s">
        <v>210</v>
      </c>
      <c r="E139" s="64"/>
      <c r="F139" s="215" t="s">
        <v>3242</v>
      </c>
      <c r="G139" s="64"/>
      <c r="H139" s="64"/>
      <c r="I139" s="173"/>
      <c r="J139" s="64"/>
      <c r="K139" s="64"/>
      <c r="L139" s="62"/>
      <c r="M139" s="216"/>
      <c r="N139" s="43"/>
      <c r="O139" s="43"/>
      <c r="P139" s="43"/>
      <c r="Q139" s="43"/>
      <c r="R139" s="43"/>
      <c r="S139" s="43"/>
      <c r="T139" s="79"/>
      <c r="AT139" s="25" t="s">
        <v>210</v>
      </c>
      <c r="AU139" s="25" t="s">
        <v>86</v>
      </c>
    </row>
    <row r="140" spans="2:65" s="1" customFormat="1" ht="27">
      <c r="B140" s="42"/>
      <c r="C140" s="64"/>
      <c r="D140" s="214" t="s">
        <v>1639</v>
      </c>
      <c r="E140" s="64"/>
      <c r="F140" s="265" t="s">
        <v>3243</v>
      </c>
      <c r="G140" s="64"/>
      <c r="H140" s="64"/>
      <c r="I140" s="173"/>
      <c r="J140" s="64"/>
      <c r="K140" s="64"/>
      <c r="L140" s="62"/>
      <c r="M140" s="216"/>
      <c r="N140" s="43"/>
      <c r="O140" s="43"/>
      <c r="P140" s="43"/>
      <c r="Q140" s="43"/>
      <c r="R140" s="43"/>
      <c r="S140" s="43"/>
      <c r="T140" s="79"/>
      <c r="AT140" s="25" t="s">
        <v>1639</v>
      </c>
      <c r="AU140" s="25" t="s">
        <v>86</v>
      </c>
    </row>
    <row r="141" spans="2:65" s="12" customFormat="1" ht="13.5">
      <c r="B141" s="220"/>
      <c r="C141" s="221"/>
      <c r="D141" s="214" t="s">
        <v>284</v>
      </c>
      <c r="E141" s="222" t="s">
        <v>21</v>
      </c>
      <c r="F141" s="223" t="s">
        <v>231</v>
      </c>
      <c r="G141" s="221"/>
      <c r="H141" s="224">
        <v>7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284</v>
      </c>
      <c r="AU141" s="230" t="s">
        <v>86</v>
      </c>
      <c r="AV141" s="12" t="s">
        <v>86</v>
      </c>
      <c r="AW141" s="12" t="s">
        <v>39</v>
      </c>
      <c r="AX141" s="12" t="s">
        <v>84</v>
      </c>
      <c r="AY141" s="230" t="s">
        <v>201</v>
      </c>
    </row>
    <row r="142" spans="2:65" s="1" customFormat="1" ht="16.5" customHeight="1">
      <c r="B142" s="42"/>
      <c r="C142" s="202" t="s">
        <v>9</v>
      </c>
      <c r="D142" s="202" t="s">
        <v>204</v>
      </c>
      <c r="E142" s="203" t="s">
        <v>3244</v>
      </c>
      <c r="F142" s="204" t="s">
        <v>3245</v>
      </c>
      <c r="G142" s="205" t="s">
        <v>229</v>
      </c>
      <c r="H142" s="206">
        <v>10</v>
      </c>
      <c r="I142" s="207"/>
      <c r="J142" s="208">
        <f>ROUND(I142*H142,2)</f>
        <v>0</v>
      </c>
      <c r="K142" s="204" t="s">
        <v>214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780</v>
      </c>
      <c r="AT142" s="25" t="s">
        <v>204</v>
      </c>
      <c r="AU142" s="25" t="s">
        <v>86</v>
      </c>
      <c r="AY142" s="25" t="s">
        <v>201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780</v>
      </c>
      <c r="BM142" s="25" t="s">
        <v>3246</v>
      </c>
    </row>
    <row r="143" spans="2:65" s="1" customFormat="1" ht="13.5">
      <c r="B143" s="42"/>
      <c r="C143" s="64"/>
      <c r="D143" s="214" t="s">
        <v>210</v>
      </c>
      <c r="E143" s="64"/>
      <c r="F143" s="215" t="s">
        <v>3247</v>
      </c>
      <c r="G143" s="64"/>
      <c r="H143" s="64"/>
      <c r="I143" s="173"/>
      <c r="J143" s="64"/>
      <c r="K143" s="64"/>
      <c r="L143" s="62"/>
      <c r="M143" s="216"/>
      <c r="N143" s="43"/>
      <c r="O143" s="43"/>
      <c r="P143" s="43"/>
      <c r="Q143" s="43"/>
      <c r="R143" s="43"/>
      <c r="S143" s="43"/>
      <c r="T143" s="79"/>
      <c r="AT143" s="25" t="s">
        <v>210</v>
      </c>
      <c r="AU143" s="25" t="s">
        <v>86</v>
      </c>
    </row>
    <row r="144" spans="2:65" s="12" customFormat="1" ht="13.5">
      <c r="B144" s="220"/>
      <c r="C144" s="221"/>
      <c r="D144" s="214" t="s">
        <v>284</v>
      </c>
      <c r="E144" s="222" t="s">
        <v>21</v>
      </c>
      <c r="F144" s="223" t="s">
        <v>3227</v>
      </c>
      <c r="G144" s="221"/>
      <c r="H144" s="224">
        <v>10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284</v>
      </c>
      <c r="AU144" s="230" t="s">
        <v>86</v>
      </c>
      <c r="AV144" s="12" t="s">
        <v>86</v>
      </c>
      <c r="AW144" s="12" t="s">
        <v>39</v>
      </c>
      <c r="AX144" s="12" t="s">
        <v>84</v>
      </c>
      <c r="AY144" s="230" t="s">
        <v>201</v>
      </c>
    </row>
    <row r="145" spans="2:65" s="1" customFormat="1" ht="16.5" customHeight="1">
      <c r="B145" s="42"/>
      <c r="C145" s="255" t="s">
        <v>398</v>
      </c>
      <c r="D145" s="255" t="s">
        <v>497</v>
      </c>
      <c r="E145" s="256" t="s">
        <v>3248</v>
      </c>
      <c r="F145" s="257" t="s">
        <v>3249</v>
      </c>
      <c r="G145" s="258" t="s">
        <v>229</v>
      </c>
      <c r="H145" s="259">
        <v>2</v>
      </c>
      <c r="I145" s="260"/>
      <c r="J145" s="261">
        <f>ROUND(I145*H145,2)</f>
        <v>0</v>
      </c>
      <c r="K145" s="257" t="s">
        <v>21</v>
      </c>
      <c r="L145" s="262"/>
      <c r="M145" s="263" t="s">
        <v>21</v>
      </c>
      <c r="N145" s="264" t="s">
        <v>47</v>
      </c>
      <c r="O145" s="43"/>
      <c r="P145" s="211">
        <f>O145*H145</f>
        <v>0</v>
      </c>
      <c r="Q145" s="211">
        <v>4.4999999999999998E-2</v>
      </c>
      <c r="R145" s="211">
        <f>Q145*H145</f>
        <v>0.09</v>
      </c>
      <c r="S145" s="211">
        <v>0</v>
      </c>
      <c r="T145" s="212">
        <f>S145*H145</f>
        <v>0</v>
      </c>
      <c r="AR145" s="25" t="s">
        <v>2694</v>
      </c>
      <c r="AT145" s="25" t="s">
        <v>497</v>
      </c>
      <c r="AU145" s="25" t="s">
        <v>86</v>
      </c>
      <c r="AY145" s="25" t="s">
        <v>201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2694</v>
      </c>
      <c r="BM145" s="25" t="s">
        <v>3250</v>
      </c>
    </row>
    <row r="146" spans="2:65" s="1" customFormat="1" ht="16.5" customHeight="1">
      <c r="B146" s="42"/>
      <c r="C146" s="255" t="s">
        <v>406</v>
      </c>
      <c r="D146" s="255" t="s">
        <v>497</v>
      </c>
      <c r="E146" s="256" t="s">
        <v>3251</v>
      </c>
      <c r="F146" s="257" t="s">
        <v>3252</v>
      </c>
      <c r="G146" s="258" t="s">
        <v>229</v>
      </c>
      <c r="H146" s="259">
        <v>2</v>
      </c>
      <c r="I146" s="260"/>
      <c r="J146" s="261">
        <f>ROUND(I146*H146,2)</f>
        <v>0</v>
      </c>
      <c r="K146" s="257" t="s">
        <v>21</v>
      </c>
      <c r="L146" s="262"/>
      <c r="M146" s="263" t="s">
        <v>21</v>
      </c>
      <c r="N146" s="264" t="s">
        <v>47</v>
      </c>
      <c r="O146" s="43"/>
      <c r="P146" s="211">
        <f>O146*H146</f>
        <v>0</v>
      </c>
      <c r="Q146" s="211">
        <v>4.4999999999999998E-2</v>
      </c>
      <c r="R146" s="211">
        <f>Q146*H146</f>
        <v>0.09</v>
      </c>
      <c r="S146" s="211">
        <v>0</v>
      </c>
      <c r="T146" s="212">
        <f>S146*H146</f>
        <v>0</v>
      </c>
      <c r="AR146" s="25" t="s">
        <v>2694</v>
      </c>
      <c r="AT146" s="25" t="s">
        <v>497</v>
      </c>
      <c r="AU146" s="25" t="s">
        <v>86</v>
      </c>
      <c r="AY146" s="25" t="s">
        <v>201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84</v>
      </c>
      <c r="BK146" s="213">
        <f>ROUND(I146*H146,2)</f>
        <v>0</v>
      </c>
      <c r="BL146" s="25" t="s">
        <v>2694</v>
      </c>
      <c r="BM146" s="25" t="s">
        <v>3253</v>
      </c>
    </row>
    <row r="147" spans="2:65" s="1" customFormat="1" ht="16.5" customHeight="1">
      <c r="B147" s="42"/>
      <c r="C147" s="255" t="s">
        <v>412</v>
      </c>
      <c r="D147" s="255" t="s">
        <v>497</v>
      </c>
      <c r="E147" s="256" t="s">
        <v>3254</v>
      </c>
      <c r="F147" s="257" t="s">
        <v>3255</v>
      </c>
      <c r="G147" s="258" t="s">
        <v>229</v>
      </c>
      <c r="H147" s="259">
        <v>3</v>
      </c>
      <c r="I147" s="260"/>
      <c r="J147" s="261">
        <f>ROUND(I147*H147,2)</f>
        <v>0</v>
      </c>
      <c r="K147" s="257" t="s">
        <v>21</v>
      </c>
      <c r="L147" s="262"/>
      <c r="M147" s="263" t="s">
        <v>21</v>
      </c>
      <c r="N147" s="264" t="s">
        <v>47</v>
      </c>
      <c r="O147" s="43"/>
      <c r="P147" s="211">
        <f>O147*H147</f>
        <v>0</v>
      </c>
      <c r="Q147" s="211">
        <v>4.4999999999999998E-2</v>
      </c>
      <c r="R147" s="211">
        <f>Q147*H147</f>
        <v>0.13500000000000001</v>
      </c>
      <c r="S147" s="211">
        <v>0</v>
      </c>
      <c r="T147" s="212">
        <f>S147*H147</f>
        <v>0</v>
      </c>
      <c r="AR147" s="25" t="s">
        <v>2694</v>
      </c>
      <c r="AT147" s="25" t="s">
        <v>497</v>
      </c>
      <c r="AU147" s="25" t="s">
        <v>86</v>
      </c>
      <c r="AY147" s="25" t="s">
        <v>201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84</v>
      </c>
      <c r="BK147" s="213">
        <f>ROUND(I147*H147,2)</f>
        <v>0</v>
      </c>
      <c r="BL147" s="25" t="s">
        <v>2694</v>
      </c>
      <c r="BM147" s="25" t="s">
        <v>3256</v>
      </c>
    </row>
    <row r="148" spans="2:65" s="1" customFormat="1" ht="16.5" customHeight="1">
      <c r="B148" s="42"/>
      <c r="C148" s="255" t="s">
        <v>544</v>
      </c>
      <c r="D148" s="255" t="s">
        <v>497</v>
      </c>
      <c r="E148" s="256" t="s">
        <v>3257</v>
      </c>
      <c r="F148" s="257" t="s">
        <v>3258</v>
      </c>
      <c r="G148" s="258" t="s">
        <v>229</v>
      </c>
      <c r="H148" s="259">
        <v>3</v>
      </c>
      <c r="I148" s="260"/>
      <c r="J148" s="261">
        <f>ROUND(I148*H148,2)</f>
        <v>0</v>
      </c>
      <c r="K148" s="257" t="s">
        <v>21</v>
      </c>
      <c r="L148" s="262"/>
      <c r="M148" s="263" t="s">
        <v>21</v>
      </c>
      <c r="N148" s="264" t="s">
        <v>47</v>
      </c>
      <c r="O148" s="43"/>
      <c r="P148" s="211">
        <f>O148*H148</f>
        <v>0</v>
      </c>
      <c r="Q148" s="211">
        <v>4.4999999999999998E-2</v>
      </c>
      <c r="R148" s="211">
        <f>Q148*H148</f>
        <v>0.13500000000000001</v>
      </c>
      <c r="S148" s="211">
        <v>0</v>
      </c>
      <c r="T148" s="212">
        <f>S148*H148</f>
        <v>0</v>
      </c>
      <c r="AR148" s="25" t="s">
        <v>2694</v>
      </c>
      <c r="AT148" s="25" t="s">
        <v>497</v>
      </c>
      <c r="AU148" s="25" t="s">
        <v>86</v>
      </c>
      <c r="AY148" s="25" t="s">
        <v>201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84</v>
      </c>
      <c r="BK148" s="213">
        <f>ROUND(I148*H148,2)</f>
        <v>0</v>
      </c>
      <c r="BL148" s="25" t="s">
        <v>2694</v>
      </c>
      <c r="BM148" s="25" t="s">
        <v>3259</v>
      </c>
    </row>
    <row r="149" spans="2:65" s="1" customFormat="1" ht="16.5" customHeight="1">
      <c r="B149" s="42"/>
      <c r="C149" s="202" t="s">
        <v>552</v>
      </c>
      <c r="D149" s="202" t="s">
        <v>204</v>
      </c>
      <c r="E149" s="203" t="s">
        <v>3260</v>
      </c>
      <c r="F149" s="204" t="s">
        <v>3261</v>
      </c>
      <c r="G149" s="205" t="s">
        <v>229</v>
      </c>
      <c r="H149" s="206">
        <v>7</v>
      </c>
      <c r="I149" s="207"/>
      <c r="J149" s="208">
        <f>ROUND(I149*H149,2)</f>
        <v>0</v>
      </c>
      <c r="K149" s="204" t="s">
        <v>214</v>
      </c>
      <c r="L149" s="62"/>
      <c r="M149" s="209" t="s">
        <v>21</v>
      </c>
      <c r="N149" s="210" t="s">
        <v>47</v>
      </c>
      <c r="O149" s="43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780</v>
      </c>
      <c r="AT149" s="25" t="s">
        <v>204</v>
      </c>
      <c r="AU149" s="25" t="s">
        <v>86</v>
      </c>
      <c r="AY149" s="25" t="s">
        <v>201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84</v>
      </c>
      <c r="BK149" s="213">
        <f>ROUND(I149*H149,2)</f>
        <v>0</v>
      </c>
      <c r="BL149" s="25" t="s">
        <v>780</v>
      </c>
      <c r="BM149" s="25" t="s">
        <v>3262</v>
      </c>
    </row>
    <row r="150" spans="2:65" s="1" customFormat="1" ht="13.5">
      <c r="B150" s="42"/>
      <c r="C150" s="64"/>
      <c r="D150" s="214" t="s">
        <v>210</v>
      </c>
      <c r="E150" s="64"/>
      <c r="F150" s="215" t="s">
        <v>3263</v>
      </c>
      <c r="G150" s="64"/>
      <c r="H150" s="64"/>
      <c r="I150" s="173"/>
      <c r="J150" s="64"/>
      <c r="K150" s="64"/>
      <c r="L150" s="62"/>
      <c r="M150" s="216"/>
      <c r="N150" s="43"/>
      <c r="O150" s="43"/>
      <c r="P150" s="43"/>
      <c r="Q150" s="43"/>
      <c r="R150" s="43"/>
      <c r="S150" s="43"/>
      <c r="T150" s="79"/>
      <c r="AT150" s="25" t="s">
        <v>210</v>
      </c>
      <c r="AU150" s="25" t="s">
        <v>86</v>
      </c>
    </row>
    <row r="151" spans="2:65" s="1" customFormat="1" ht="27">
      <c r="B151" s="42"/>
      <c r="C151" s="64"/>
      <c r="D151" s="214" t="s">
        <v>1639</v>
      </c>
      <c r="E151" s="64"/>
      <c r="F151" s="265" t="s">
        <v>3243</v>
      </c>
      <c r="G151" s="64"/>
      <c r="H151" s="64"/>
      <c r="I151" s="173"/>
      <c r="J151" s="64"/>
      <c r="K151" s="64"/>
      <c r="L151" s="62"/>
      <c r="M151" s="216"/>
      <c r="N151" s="43"/>
      <c r="O151" s="43"/>
      <c r="P151" s="43"/>
      <c r="Q151" s="43"/>
      <c r="R151" s="43"/>
      <c r="S151" s="43"/>
      <c r="T151" s="79"/>
      <c r="AT151" s="25" t="s">
        <v>1639</v>
      </c>
      <c r="AU151" s="25" t="s">
        <v>86</v>
      </c>
    </row>
    <row r="152" spans="2:65" s="1" customFormat="1" ht="16.5" customHeight="1">
      <c r="B152" s="42"/>
      <c r="C152" s="202" t="s">
        <v>561</v>
      </c>
      <c r="D152" s="202" t="s">
        <v>204</v>
      </c>
      <c r="E152" s="203" t="s">
        <v>3264</v>
      </c>
      <c r="F152" s="204" t="s">
        <v>3265</v>
      </c>
      <c r="G152" s="205" t="s">
        <v>229</v>
      </c>
      <c r="H152" s="206">
        <v>10</v>
      </c>
      <c r="I152" s="207"/>
      <c r="J152" s="208">
        <f>ROUND(I152*H152,2)</f>
        <v>0</v>
      </c>
      <c r="K152" s="204" t="s">
        <v>214</v>
      </c>
      <c r="L152" s="62"/>
      <c r="M152" s="209" t="s">
        <v>21</v>
      </c>
      <c r="N152" s="210" t="s">
        <v>47</v>
      </c>
      <c r="O152" s="43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5" t="s">
        <v>780</v>
      </c>
      <c r="AT152" s="25" t="s">
        <v>204</v>
      </c>
      <c r="AU152" s="25" t="s">
        <v>86</v>
      </c>
      <c r="AY152" s="25" t="s">
        <v>201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84</v>
      </c>
      <c r="BK152" s="213">
        <f>ROUND(I152*H152,2)</f>
        <v>0</v>
      </c>
      <c r="BL152" s="25" t="s">
        <v>780</v>
      </c>
      <c r="BM152" s="25" t="s">
        <v>3266</v>
      </c>
    </row>
    <row r="153" spans="2:65" s="1" customFormat="1" ht="13.5">
      <c r="B153" s="42"/>
      <c r="C153" s="64"/>
      <c r="D153" s="214" t="s">
        <v>210</v>
      </c>
      <c r="E153" s="64"/>
      <c r="F153" s="215" t="s">
        <v>3265</v>
      </c>
      <c r="G153" s="64"/>
      <c r="H153" s="64"/>
      <c r="I153" s="173"/>
      <c r="J153" s="64"/>
      <c r="K153" s="64"/>
      <c r="L153" s="62"/>
      <c r="M153" s="216"/>
      <c r="N153" s="43"/>
      <c r="O153" s="43"/>
      <c r="P153" s="43"/>
      <c r="Q153" s="43"/>
      <c r="R153" s="43"/>
      <c r="S153" s="43"/>
      <c r="T153" s="79"/>
      <c r="AT153" s="25" t="s">
        <v>210</v>
      </c>
      <c r="AU153" s="25" t="s">
        <v>86</v>
      </c>
    </row>
    <row r="154" spans="2:65" s="1" customFormat="1" ht="16.5" customHeight="1">
      <c r="B154" s="42"/>
      <c r="C154" s="255" t="s">
        <v>567</v>
      </c>
      <c r="D154" s="255" t="s">
        <v>497</v>
      </c>
      <c r="E154" s="256" t="s">
        <v>3267</v>
      </c>
      <c r="F154" s="257" t="s">
        <v>3268</v>
      </c>
      <c r="G154" s="258" t="s">
        <v>229</v>
      </c>
      <c r="H154" s="259">
        <v>10</v>
      </c>
      <c r="I154" s="260"/>
      <c r="J154" s="261">
        <f>ROUND(I154*H154,2)</f>
        <v>0</v>
      </c>
      <c r="K154" s="257" t="s">
        <v>21</v>
      </c>
      <c r="L154" s="262"/>
      <c r="M154" s="263" t="s">
        <v>21</v>
      </c>
      <c r="N154" s="264" t="s">
        <v>47</v>
      </c>
      <c r="O154" s="43"/>
      <c r="P154" s="211">
        <f>O154*H154</f>
        <v>0</v>
      </c>
      <c r="Q154" s="211">
        <v>6.9999999999999994E-5</v>
      </c>
      <c r="R154" s="211">
        <f>Q154*H154</f>
        <v>6.9999999999999988E-4</v>
      </c>
      <c r="S154" s="211">
        <v>0</v>
      </c>
      <c r="T154" s="212">
        <f>S154*H154</f>
        <v>0</v>
      </c>
      <c r="AR154" s="25" t="s">
        <v>2694</v>
      </c>
      <c r="AT154" s="25" t="s">
        <v>497</v>
      </c>
      <c r="AU154" s="25" t="s">
        <v>86</v>
      </c>
      <c r="AY154" s="25" t="s">
        <v>201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84</v>
      </c>
      <c r="BK154" s="213">
        <f>ROUND(I154*H154,2)</f>
        <v>0</v>
      </c>
      <c r="BL154" s="25" t="s">
        <v>2694</v>
      </c>
      <c r="BM154" s="25" t="s">
        <v>3269</v>
      </c>
    </row>
    <row r="155" spans="2:65" s="1" customFormat="1" ht="16.5" customHeight="1">
      <c r="B155" s="42"/>
      <c r="C155" s="202" t="s">
        <v>573</v>
      </c>
      <c r="D155" s="202" t="s">
        <v>204</v>
      </c>
      <c r="E155" s="203" t="s">
        <v>3270</v>
      </c>
      <c r="F155" s="204" t="s">
        <v>3271</v>
      </c>
      <c r="G155" s="205" t="s">
        <v>229</v>
      </c>
      <c r="H155" s="206">
        <v>7</v>
      </c>
      <c r="I155" s="207"/>
      <c r="J155" s="208">
        <f>ROUND(I155*H155,2)</f>
        <v>0</v>
      </c>
      <c r="K155" s="204" t="s">
        <v>214</v>
      </c>
      <c r="L155" s="62"/>
      <c r="M155" s="209" t="s">
        <v>21</v>
      </c>
      <c r="N155" s="210" t="s">
        <v>47</v>
      </c>
      <c r="O155" s="43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5" t="s">
        <v>780</v>
      </c>
      <c r="AT155" s="25" t="s">
        <v>204</v>
      </c>
      <c r="AU155" s="25" t="s">
        <v>86</v>
      </c>
      <c r="AY155" s="25" t="s">
        <v>201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84</v>
      </c>
      <c r="BK155" s="213">
        <f>ROUND(I155*H155,2)</f>
        <v>0</v>
      </c>
      <c r="BL155" s="25" t="s">
        <v>780</v>
      </c>
      <c r="BM155" s="25" t="s">
        <v>3272</v>
      </c>
    </row>
    <row r="156" spans="2:65" s="1" customFormat="1" ht="13.5">
      <c r="B156" s="42"/>
      <c r="C156" s="64"/>
      <c r="D156" s="214" t="s">
        <v>210</v>
      </c>
      <c r="E156" s="64"/>
      <c r="F156" s="215" t="s">
        <v>3271</v>
      </c>
      <c r="G156" s="64"/>
      <c r="H156" s="64"/>
      <c r="I156" s="173"/>
      <c r="J156" s="64"/>
      <c r="K156" s="64"/>
      <c r="L156" s="62"/>
      <c r="M156" s="216"/>
      <c r="N156" s="43"/>
      <c r="O156" s="43"/>
      <c r="P156" s="43"/>
      <c r="Q156" s="43"/>
      <c r="R156" s="43"/>
      <c r="S156" s="43"/>
      <c r="T156" s="79"/>
      <c r="AT156" s="25" t="s">
        <v>210</v>
      </c>
      <c r="AU156" s="25" t="s">
        <v>86</v>
      </c>
    </row>
    <row r="157" spans="2:65" s="1" customFormat="1" ht="27">
      <c r="B157" s="42"/>
      <c r="C157" s="64"/>
      <c r="D157" s="214" t="s">
        <v>1639</v>
      </c>
      <c r="E157" s="64"/>
      <c r="F157" s="265" t="s">
        <v>3243</v>
      </c>
      <c r="G157" s="64"/>
      <c r="H157" s="64"/>
      <c r="I157" s="173"/>
      <c r="J157" s="64"/>
      <c r="K157" s="64"/>
      <c r="L157" s="62"/>
      <c r="M157" s="216"/>
      <c r="N157" s="43"/>
      <c r="O157" s="43"/>
      <c r="P157" s="43"/>
      <c r="Q157" s="43"/>
      <c r="R157" s="43"/>
      <c r="S157" s="43"/>
      <c r="T157" s="79"/>
      <c r="AT157" s="25" t="s">
        <v>1639</v>
      </c>
      <c r="AU157" s="25" t="s">
        <v>86</v>
      </c>
    </row>
    <row r="158" spans="2:65" s="1" customFormat="1" ht="25.5" customHeight="1">
      <c r="B158" s="42"/>
      <c r="C158" s="202" t="s">
        <v>579</v>
      </c>
      <c r="D158" s="202" t="s">
        <v>204</v>
      </c>
      <c r="E158" s="203" t="s">
        <v>3273</v>
      </c>
      <c r="F158" s="204" t="s">
        <v>3274</v>
      </c>
      <c r="G158" s="205" t="s">
        <v>311</v>
      </c>
      <c r="H158" s="206">
        <v>357</v>
      </c>
      <c r="I158" s="207"/>
      <c r="J158" s="208">
        <f>ROUND(I158*H158,2)</f>
        <v>0</v>
      </c>
      <c r="K158" s="204" t="s">
        <v>214</v>
      </c>
      <c r="L158" s="62"/>
      <c r="M158" s="209" t="s">
        <v>21</v>
      </c>
      <c r="N158" s="210" t="s">
        <v>47</v>
      </c>
      <c r="O158" s="43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AR158" s="25" t="s">
        <v>780</v>
      </c>
      <c r="AT158" s="25" t="s">
        <v>204</v>
      </c>
      <c r="AU158" s="25" t="s">
        <v>86</v>
      </c>
      <c r="AY158" s="25" t="s">
        <v>201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84</v>
      </c>
      <c r="BK158" s="213">
        <f>ROUND(I158*H158,2)</f>
        <v>0</v>
      </c>
      <c r="BL158" s="25" t="s">
        <v>780</v>
      </c>
      <c r="BM158" s="25" t="s">
        <v>3275</v>
      </c>
    </row>
    <row r="159" spans="2:65" s="1" customFormat="1" ht="27">
      <c r="B159" s="42"/>
      <c r="C159" s="64"/>
      <c r="D159" s="214" t="s">
        <v>210</v>
      </c>
      <c r="E159" s="64"/>
      <c r="F159" s="215" t="s">
        <v>3276</v>
      </c>
      <c r="G159" s="64"/>
      <c r="H159" s="64"/>
      <c r="I159" s="173"/>
      <c r="J159" s="64"/>
      <c r="K159" s="64"/>
      <c r="L159" s="62"/>
      <c r="M159" s="216"/>
      <c r="N159" s="43"/>
      <c r="O159" s="43"/>
      <c r="P159" s="43"/>
      <c r="Q159" s="43"/>
      <c r="R159" s="43"/>
      <c r="S159" s="43"/>
      <c r="T159" s="79"/>
      <c r="AT159" s="25" t="s">
        <v>210</v>
      </c>
      <c r="AU159" s="25" t="s">
        <v>86</v>
      </c>
    </row>
    <row r="160" spans="2:65" s="12" customFormat="1" ht="13.5">
      <c r="B160" s="220"/>
      <c r="C160" s="221"/>
      <c r="D160" s="214" t="s">
        <v>284</v>
      </c>
      <c r="E160" s="222" t="s">
        <v>21</v>
      </c>
      <c r="F160" s="223" t="s">
        <v>3277</v>
      </c>
      <c r="G160" s="221"/>
      <c r="H160" s="224">
        <v>357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284</v>
      </c>
      <c r="AU160" s="230" t="s">
        <v>86</v>
      </c>
      <c r="AV160" s="12" t="s">
        <v>86</v>
      </c>
      <c r="AW160" s="12" t="s">
        <v>39</v>
      </c>
      <c r="AX160" s="12" t="s">
        <v>84</v>
      </c>
      <c r="AY160" s="230" t="s">
        <v>201</v>
      </c>
    </row>
    <row r="161" spans="2:65" s="1" customFormat="1" ht="16.5" customHeight="1">
      <c r="B161" s="42"/>
      <c r="C161" s="255" t="s">
        <v>587</v>
      </c>
      <c r="D161" s="255" t="s">
        <v>497</v>
      </c>
      <c r="E161" s="256" t="s">
        <v>3278</v>
      </c>
      <c r="F161" s="257" t="s">
        <v>3279</v>
      </c>
      <c r="G161" s="258" t="s">
        <v>390</v>
      </c>
      <c r="H161" s="259">
        <v>221.34</v>
      </c>
      <c r="I161" s="260"/>
      <c r="J161" s="261">
        <f>ROUND(I161*H161,2)</f>
        <v>0</v>
      </c>
      <c r="K161" s="257" t="s">
        <v>214</v>
      </c>
      <c r="L161" s="262"/>
      <c r="M161" s="263" t="s">
        <v>21</v>
      </c>
      <c r="N161" s="264" t="s">
        <v>47</v>
      </c>
      <c r="O161" s="43"/>
      <c r="P161" s="211">
        <f>O161*H161</f>
        <v>0</v>
      </c>
      <c r="Q161" s="211">
        <v>1E-3</v>
      </c>
      <c r="R161" s="211">
        <f>Q161*H161</f>
        <v>0.22134000000000001</v>
      </c>
      <c r="S161" s="211">
        <v>0</v>
      </c>
      <c r="T161" s="212">
        <f>S161*H161</f>
        <v>0</v>
      </c>
      <c r="AR161" s="25" t="s">
        <v>2694</v>
      </c>
      <c r="AT161" s="25" t="s">
        <v>497</v>
      </c>
      <c r="AU161" s="25" t="s">
        <v>86</v>
      </c>
      <c r="AY161" s="25" t="s">
        <v>201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25" t="s">
        <v>84</v>
      </c>
      <c r="BK161" s="213">
        <f>ROUND(I161*H161,2)</f>
        <v>0</v>
      </c>
      <c r="BL161" s="25" t="s">
        <v>2694</v>
      </c>
      <c r="BM161" s="25" t="s">
        <v>3280</v>
      </c>
    </row>
    <row r="162" spans="2:65" s="1" customFormat="1" ht="13.5">
      <c r="B162" s="42"/>
      <c r="C162" s="64"/>
      <c r="D162" s="214" t="s">
        <v>210</v>
      </c>
      <c r="E162" s="64"/>
      <c r="F162" s="215" t="s">
        <v>3279</v>
      </c>
      <c r="G162" s="64"/>
      <c r="H162" s="64"/>
      <c r="I162" s="173"/>
      <c r="J162" s="64"/>
      <c r="K162" s="64"/>
      <c r="L162" s="62"/>
      <c r="M162" s="216"/>
      <c r="N162" s="43"/>
      <c r="O162" s="43"/>
      <c r="P162" s="43"/>
      <c r="Q162" s="43"/>
      <c r="R162" s="43"/>
      <c r="S162" s="43"/>
      <c r="T162" s="79"/>
      <c r="AT162" s="25" t="s">
        <v>210</v>
      </c>
      <c r="AU162" s="25" t="s">
        <v>86</v>
      </c>
    </row>
    <row r="163" spans="2:65" s="1" customFormat="1" ht="27">
      <c r="B163" s="42"/>
      <c r="C163" s="64"/>
      <c r="D163" s="214" t="s">
        <v>1639</v>
      </c>
      <c r="E163" s="64"/>
      <c r="F163" s="265" t="s">
        <v>3281</v>
      </c>
      <c r="G163" s="64"/>
      <c r="H163" s="64"/>
      <c r="I163" s="173"/>
      <c r="J163" s="64"/>
      <c r="K163" s="64"/>
      <c r="L163" s="62"/>
      <c r="M163" s="216"/>
      <c r="N163" s="43"/>
      <c r="O163" s="43"/>
      <c r="P163" s="43"/>
      <c r="Q163" s="43"/>
      <c r="R163" s="43"/>
      <c r="S163" s="43"/>
      <c r="T163" s="79"/>
      <c r="AT163" s="25" t="s">
        <v>1639</v>
      </c>
      <c r="AU163" s="25" t="s">
        <v>86</v>
      </c>
    </row>
    <row r="164" spans="2:65" s="12" customFormat="1" ht="13.5">
      <c r="B164" s="220"/>
      <c r="C164" s="221"/>
      <c r="D164" s="214" t="s">
        <v>284</v>
      </c>
      <c r="E164" s="222" t="s">
        <v>21</v>
      </c>
      <c r="F164" s="223" t="s">
        <v>3282</v>
      </c>
      <c r="G164" s="221"/>
      <c r="H164" s="224">
        <v>221.34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284</v>
      </c>
      <c r="AU164" s="230" t="s">
        <v>86</v>
      </c>
      <c r="AV164" s="12" t="s">
        <v>86</v>
      </c>
      <c r="AW164" s="12" t="s">
        <v>39</v>
      </c>
      <c r="AX164" s="12" t="s">
        <v>84</v>
      </c>
      <c r="AY164" s="230" t="s">
        <v>201</v>
      </c>
    </row>
    <row r="165" spans="2:65" s="1" customFormat="1" ht="25.5" customHeight="1">
      <c r="B165" s="42"/>
      <c r="C165" s="202" t="s">
        <v>593</v>
      </c>
      <c r="D165" s="202" t="s">
        <v>204</v>
      </c>
      <c r="E165" s="203" t="s">
        <v>3283</v>
      </c>
      <c r="F165" s="204" t="s">
        <v>3284</v>
      </c>
      <c r="G165" s="205" t="s">
        <v>311</v>
      </c>
      <c r="H165" s="206">
        <v>317</v>
      </c>
      <c r="I165" s="207"/>
      <c r="J165" s="208">
        <f>ROUND(I165*H165,2)</f>
        <v>0</v>
      </c>
      <c r="K165" s="204" t="s">
        <v>214</v>
      </c>
      <c r="L165" s="62"/>
      <c r="M165" s="209" t="s">
        <v>21</v>
      </c>
      <c r="N165" s="210" t="s">
        <v>47</v>
      </c>
      <c r="O165" s="43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780</v>
      </c>
      <c r="AT165" s="25" t="s">
        <v>204</v>
      </c>
      <c r="AU165" s="25" t="s">
        <v>86</v>
      </c>
      <c r="AY165" s="25" t="s">
        <v>201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84</v>
      </c>
      <c r="BK165" s="213">
        <f>ROUND(I165*H165,2)</f>
        <v>0</v>
      </c>
      <c r="BL165" s="25" t="s">
        <v>780</v>
      </c>
      <c r="BM165" s="25" t="s">
        <v>3285</v>
      </c>
    </row>
    <row r="166" spans="2:65" s="1" customFormat="1" ht="27">
      <c r="B166" s="42"/>
      <c r="C166" s="64"/>
      <c r="D166" s="214" t="s">
        <v>210</v>
      </c>
      <c r="E166" s="64"/>
      <c r="F166" s="215" t="s">
        <v>3286</v>
      </c>
      <c r="G166" s="64"/>
      <c r="H166" s="64"/>
      <c r="I166" s="173"/>
      <c r="J166" s="64"/>
      <c r="K166" s="64"/>
      <c r="L166" s="62"/>
      <c r="M166" s="216"/>
      <c r="N166" s="43"/>
      <c r="O166" s="43"/>
      <c r="P166" s="43"/>
      <c r="Q166" s="43"/>
      <c r="R166" s="43"/>
      <c r="S166" s="43"/>
      <c r="T166" s="79"/>
      <c r="AT166" s="25" t="s">
        <v>210</v>
      </c>
      <c r="AU166" s="25" t="s">
        <v>86</v>
      </c>
    </row>
    <row r="167" spans="2:65" s="1" customFormat="1" ht="27">
      <c r="B167" s="42"/>
      <c r="C167" s="64"/>
      <c r="D167" s="214" t="s">
        <v>1639</v>
      </c>
      <c r="E167" s="64"/>
      <c r="F167" s="265" t="s">
        <v>3222</v>
      </c>
      <c r="G167" s="64"/>
      <c r="H167" s="64"/>
      <c r="I167" s="173"/>
      <c r="J167" s="64"/>
      <c r="K167" s="64"/>
      <c r="L167" s="62"/>
      <c r="M167" s="216"/>
      <c r="N167" s="43"/>
      <c r="O167" s="43"/>
      <c r="P167" s="43"/>
      <c r="Q167" s="43"/>
      <c r="R167" s="43"/>
      <c r="S167" s="43"/>
      <c r="T167" s="79"/>
      <c r="AT167" s="25" t="s">
        <v>1639</v>
      </c>
      <c r="AU167" s="25" t="s">
        <v>86</v>
      </c>
    </row>
    <row r="168" spans="2:65" s="12" customFormat="1" ht="13.5">
      <c r="B168" s="220"/>
      <c r="C168" s="221"/>
      <c r="D168" s="214" t="s">
        <v>284</v>
      </c>
      <c r="E168" s="222" t="s">
        <v>21</v>
      </c>
      <c r="F168" s="223" t="s">
        <v>3287</v>
      </c>
      <c r="G168" s="221"/>
      <c r="H168" s="224">
        <v>317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284</v>
      </c>
      <c r="AU168" s="230" t="s">
        <v>86</v>
      </c>
      <c r="AV168" s="12" t="s">
        <v>86</v>
      </c>
      <c r="AW168" s="12" t="s">
        <v>39</v>
      </c>
      <c r="AX168" s="12" t="s">
        <v>84</v>
      </c>
      <c r="AY168" s="230" t="s">
        <v>201</v>
      </c>
    </row>
    <row r="169" spans="2:65" s="1" customFormat="1" ht="16.5" customHeight="1">
      <c r="B169" s="42"/>
      <c r="C169" s="202" t="s">
        <v>598</v>
      </c>
      <c r="D169" s="202" t="s">
        <v>204</v>
      </c>
      <c r="E169" s="203" t="s">
        <v>3288</v>
      </c>
      <c r="F169" s="204" t="s">
        <v>3289</v>
      </c>
      <c r="G169" s="205" t="s">
        <v>229</v>
      </c>
      <c r="H169" s="206">
        <v>7</v>
      </c>
      <c r="I169" s="207"/>
      <c r="J169" s="208">
        <f>ROUND(I169*H169,2)</f>
        <v>0</v>
      </c>
      <c r="K169" s="204" t="s">
        <v>21</v>
      </c>
      <c r="L169" s="62"/>
      <c r="M169" s="209" t="s">
        <v>21</v>
      </c>
      <c r="N169" s="210" t="s">
        <v>47</v>
      </c>
      <c r="O169" s="43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780</v>
      </c>
      <c r="AT169" s="25" t="s">
        <v>204</v>
      </c>
      <c r="AU169" s="25" t="s">
        <v>86</v>
      </c>
      <c r="AY169" s="25" t="s">
        <v>201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84</v>
      </c>
      <c r="BK169" s="213">
        <f>ROUND(I169*H169,2)</f>
        <v>0</v>
      </c>
      <c r="BL169" s="25" t="s">
        <v>780</v>
      </c>
      <c r="BM169" s="25" t="s">
        <v>3290</v>
      </c>
    </row>
    <row r="170" spans="2:65" s="1" customFormat="1" ht="13.5">
      <c r="B170" s="42"/>
      <c r="C170" s="64"/>
      <c r="D170" s="214" t="s">
        <v>210</v>
      </c>
      <c r="E170" s="64"/>
      <c r="F170" s="215" t="s">
        <v>3291</v>
      </c>
      <c r="G170" s="64"/>
      <c r="H170" s="64"/>
      <c r="I170" s="173"/>
      <c r="J170" s="64"/>
      <c r="K170" s="64"/>
      <c r="L170" s="62"/>
      <c r="M170" s="216"/>
      <c r="N170" s="43"/>
      <c r="O170" s="43"/>
      <c r="P170" s="43"/>
      <c r="Q170" s="43"/>
      <c r="R170" s="43"/>
      <c r="S170" s="43"/>
      <c r="T170" s="79"/>
      <c r="AT170" s="25" t="s">
        <v>210</v>
      </c>
      <c r="AU170" s="25" t="s">
        <v>86</v>
      </c>
    </row>
    <row r="171" spans="2:65" s="1" customFormat="1" ht="25.5" customHeight="1">
      <c r="B171" s="42"/>
      <c r="C171" s="202" t="s">
        <v>605</v>
      </c>
      <c r="D171" s="202" t="s">
        <v>204</v>
      </c>
      <c r="E171" s="203" t="s">
        <v>3292</v>
      </c>
      <c r="F171" s="204" t="s">
        <v>3293</v>
      </c>
      <c r="G171" s="205" t="s">
        <v>229</v>
      </c>
      <c r="H171" s="206">
        <v>1</v>
      </c>
      <c r="I171" s="207"/>
      <c r="J171" s="208">
        <f>ROUND(I171*H171,2)</f>
        <v>0</v>
      </c>
      <c r="K171" s="204" t="s">
        <v>214</v>
      </c>
      <c r="L171" s="62"/>
      <c r="M171" s="209" t="s">
        <v>21</v>
      </c>
      <c r="N171" s="210" t="s">
        <v>47</v>
      </c>
      <c r="O171" s="43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780</v>
      </c>
      <c r="AT171" s="25" t="s">
        <v>204</v>
      </c>
      <c r="AU171" s="25" t="s">
        <v>86</v>
      </c>
      <c r="AY171" s="25" t="s">
        <v>201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84</v>
      </c>
      <c r="BK171" s="213">
        <f>ROUND(I171*H171,2)</f>
        <v>0</v>
      </c>
      <c r="BL171" s="25" t="s">
        <v>780</v>
      </c>
      <c r="BM171" s="25" t="s">
        <v>3294</v>
      </c>
    </row>
    <row r="172" spans="2:65" s="1" customFormat="1" ht="27">
      <c r="B172" s="42"/>
      <c r="C172" s="64"/>
      <c r="D172" s="214" t="s">
        <v>210</v>
      </c>
      <c r="E172" s="64"/>
      <c r="F172" s="215" t="s">
        <v>3295</v>
      </c>
      <c r="G172" s="64"/>
      <c r="H172" s="64"/>
      <c r="I172" s="173"/>
      <c r="J172" s="64"/>
      <c r="K172" s="64"/>
      <c r="L172" s="62"/>
      <c r="M172" s="216"/>
      <c r="N172" s="43"/>
      <c r="O172" s="43"/>
      <c r="P172" s="43"/>
      <c r="Q172" s="43"/>
      <c r="R172" s="43"/>
      <c r="S172" s="43"/>
      <c r="T172" s="79"/>
      <c r="AT172" s="25" t="s">
        <v>210</v>
      </c>
      <c r="AU172" s="25" t="s">
        <v>86</v>
      </c>
    </row>
    <row r="173" spans="2:65" s="1" customFormat="1" ht="16.5" customHeight="1">
      <c r="B173" s="42"/>
      <c r="C173" s="202" t="s">
        <v>611</v>
      </c>
      <c r="D173" s="202" t="s">
        <v>204</v>
      </c>
      <c r="E173" s="203" t="s">
        <v>3296</v>
      </c>
      <c r="F173" s="204" t="s">
        <v>3297</v>
      </c>
      <c r="G173" s="205" t="s">
        <v>229</v>
      </c>
      <c r="H173" s="206">
        <v>1</v>
      </c>
      <c r="I173" s="207"/>
      <c r="J173" s="208">
        <f>ROUND(I173*H173,2)</f>
        <v>0</v>
      </c>
      <c r="K173" s="204" t="s">
        <v>214</v>
      </c>
      <c r="L173" s="62"/>
      <c r="M173" s="209" t="s">
        <v>21</v>
      </c>
      <c r="N173" s="210" t="s">
        <v>47</v>
      </c>
      <c r="O173" s="43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AR173" s="25" t="s">
        <v>780</v>
      </c>
      <c r="AT173" s="25" t="s">
        <v>204</v>
      </c>
      <c r="AU173" s="25" t="s">
        <v>86</v>
      </c>
      <c r="AY173" s="25" t="s">
        <v>201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84</v>
      </c>
      <c r="BK173" s="213">
        <f>ROUND(I173*H173,2)</f>
        <v>0</v>
      </c>
      <c r="BL173" s="25" t="s">
        <v>780</v>
      </c>
      <c r="BM173" s="25" t="s">
        <v>3298</v>
      </c>
    </row>
    <row r="174" spans="2:65" s="1" customFormat="1" ht="13.5">
      <c r="B174" s="42"/>
      <c r="C174" s="64"/>
      <c r="D174" s="214" t="s">
        <v>210</v>
      </c>
      <c r="E174" s="64"/>
      <c r="F174" s="215" t="s">
        <v>3297</v>
      </c>
      <c r="G174" s="64"/>
      <c r="H174" s="64"/>
      <c r="I174" s="173"/>
      <c r="J174" s="64"/>
      <c r="K174" s="64"/>
      <c r="L174" s="62"/>
      <c r="M174" s="216"/>
      <c r="N174" s="43"/>
      <c r="O174" s="43"/>
      <c r="P174" s="43"/>
      <c r="Q174" s="43"/>
      <c r="R174" s="43"/>
      <c r="S174" s="43"/>
      <c r="T174" s="79"/>
      <c r="AT174" s="25" t="s">
        <v>210</v>
      </c>
      <c r="AU174" s="25" t="s">
        <v>86</v>
      </c>
    </row>
    <row r="175" spans="2:65" s="1" customFormat="1" ht="25.5" customHeight="1">
      <c r="B175" s="42"/>
      <c r="C175" s="202" t="s">
        <v>616</v>
      </c>
      <c r="D175" s="202" t="s">
        <v>204</v>
      </c>
      <c r="E175" s="203" t="s">
        <v>3299</v>
      </c>
      <c r="F175" s="204" t="s">
        <v>3300</v>
      </c>
      <c r="G175" s="205" t="s">
        <v>229</v>
      </c>
      <c r="H175" s="206">
        <v>9</v>
      </c>
      <c r="I175" s="207"/>
      <c r="J175" s="208">
        <f>ROUND(I175*H175,2)</f>
        <v>0</v>
      </c>
      <c r="K175" s="204" t="s">
        <v>214</v>
      </c>
      <c r="L175" s="62"/>
      <c r="M175" s="209" t="s">
        <v>21</v>
      </c>
      <c r="N175" s="210" t="s">
        <v>47</v>
      </c>
      <c r="O175" s="43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5" t="s">
        <v>780</v>
      </c>
      <c r="AT175" s="25" t="s">
        <v>204</v>
      </c>
      <c r="AU175" s="25" t="s">
        <v>86</v>
      </c>
      <c r="AY175" s="25" t="s">
        <v>201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84</v>
      </c>
      <c r="BK175" s="213">
        <f>ROUND(I175*H175,2)</f>
        <v>0</v>
      </c>
      <c r="BL175" s="25" t="s">
        <v>780</v>
      </c>
      <c r="BM175" s="25" t="s">
        <v>3301</v>
      </c>
    </row>
    <row r="176" spans="2:65" s="1" customFormat="1" ht="13.5">
      <c r="B176" s="42"/>
      <c r="C176" s="64"/>
      <c r="D176" s="214" t="s">
        <v>210</v>
      </c>
      <c r="E176" s="64"/>
      <c r="F176" s="215" t="s">
        <v>3302</v>
      </c>
      <c r="G176" s="64"/>
      <c r="H176" s="64"/>
      <c r="I176" s="173"/>
      <c r="J176" s="64"/>
      <c r="K176" s="64"/>
      <c r="L176" s="62"/>
      <c r="M176" s="216"/>
      <c r="N176" s="43"/>
      <c r="O176" s="43"/>
      <c r="P176" s="43"/>
      <c r="Q176" s="43"/>
      <c r="R176" s="43"/>
      <c r="S176" s="43"/>
      <c r="T176" s="79"/>
      <c r="AT176" s="25" t="s">
        <v>210</v>
      </c>
      <c r="AU176" s="25" t="s">
        <v>86</v>
      </c>
    </row>
    <row r="177" spans="2:65" s="1" customFormat="1" ht="16.5" customHeight="1">
      <c r="B177" s="42"/>
      <c r="C177" s="202" t="s">
        <v>627</v>
      </c>
      <c r="D177" s="202" t="s">
        <v>204</v>
      </c>
      <c r="E177" s="203" t="s">
        <v>3303</v>
      </c>
      <c r="F177" s="204" t="s">
        <v>3304</v>
      </c>
      <c r="G177" s="205" t="s">
        <v>229</v>
      </c>
      <c r="H177" s="206">
        <v>2</v>
      </c>
      <c r="I177" s="207"/>
      <c r="J177" s="208">
        <f>ROUND(I177*H177,2)</f>
        <v>0</v>
      </c>
      <c r="K177" s="204" t="s">
        <v>214</v>
      </c>
      <c r="L177" s="62"/>
      <c r="M177" s="209" t="s">
        <v>21</v>
      </c>
      <c r="N177" s="210" t="s">
        <v>47</v>
      </c>
      <c r="O177" s="43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AR177" s="25" t="s">
        <v>360</v>
      </c>
      <c r="AT177" s="25" t="s">
        <v>204</v>
      </c>
      <c r="AU177" s="25" t="s">
        <v>86</v>
      </c>
      <c r="AY177" s="25" t="s">
        <v>201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84</v>
      </c>
      <c r="BK177" s="213">
        <f>ROUND(I177*H177,2)</f>
        <v>0</v>
      </c>
      <c r="BL177" s="25" t="s">
        <v>360</v>
      </c>
      <c r="BM177" s="25" t="s">
        <v>3305</v>
      </c>
    </row>
    <row r="178" spans="2:65" s="1" customFormat="1" ht="13.5">
      <c r="B178" s="42"/>
      <c r="C178" s="64"/>
      <c r="D178" s="214" t="s">
        <v>210</v>
      </c>
      <c r="E178" s="64"/>
      <c r="F178" s="215" t="s">
        <v>3306</v>
      </c>
      <c r="G178" s="64"/>
      <c r="H178" s="64"/>
      <c r="I178" s="173"/>
      <c r="J178" s="64"/>
      <c r="K178" s="64"/>
      <c r="L178" s="62"/>
      <c r="M178" s="216"/>
      <c r="N178" s="43"/>
      <c r="O178" s="43"/>
      <c r="P178" s="43"/>
      <c r="Q178" s="43"/>
      <c r="R178" s="43"/>
      <c r="S178" s="43"/>
      <c r="T178" s="79"/>
      <c r="AT178" s="25" t="s">
        <v>210</v>
      </c>
      <c r="AU178" s="25" t="s">
        <v>86</v>
      </c>
    </row>
    <row r="179" spans="2:65" s="1" customFormat="1" ht="16.5" customHeight="1">
      <c r="B179" s="42"/>
      <c r="C179" s="255" t="s">
        <v>633</v>
      </c>
      <c r="D179" s="255" t="s">
        <v>497</v>
      </c>
      <c r="E179" s="256" t="s">
        <v>3307</v>
      </c>
      <c r="F179" s="257" t="s">
        <v>3308</v>
      </c>
      <c r="G179" s="258" t="s">
        <v>229</v>
      </c>
      <c r="H179" s="259">
        <v>2</v>
      </c>
      <c r="I179" s="260"/>
      <c r="J179" s="261">
        <f>ROUND(I179*H179,2)</f>
        <v>0</v>
      </c>
      <c r="K179" s="257" t="s">
        <v>21</v>
      </c>
      <c r="L179" s="262"/>
      <c r="M179" s="263" t="s">
        <v>21</v>
      </c>
      <c r="N179" s="264" t="s">
        <v>47</v>
      </c>
      <c r="O179" s="43"/>
      <c r="P179" s="211">
        <f>O179*H179</f>
        <v>0</v>
      </c>
      <c r="Q179" s="211">
        <v>1.4999999999999999E-2</v>
      </c>
      <c r="R179" s="211">
        <f>Q179*H179</f>
        <v>0.03</v>
      </c>
      <c r="S179" s="211">
        <v>0</v>
      </c>
      <c r="T179" s="212">
        <f>S179*H179</f>
        <v>0</v>
      </c>
      <c r="AR179" s="25" t="s">
        <v>2694</v>
      </c>
      <c r="AT179" s="25" t="s">
        <v>497</v>
      </c>
      <c r="AU179" s="25" t="s">
        <v>86</v>
      </c>
      <c r="AY179" s="25" t="s">
        <v>201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84</v>
      </c>
      <c r="BK179" s="213">
        <f>ROUND(I179*H179,2)</f>
        <v>0</v>
      </c>
      <c r="BL179" s="25" t="s">
        <v>2694</v>
      </c>
      <c r="BM179" s="25" t="s">
        <v>3309</v>
      </c>
    </row>
    <row r="180" spans="2:65" s="1" customFormat="1" ht="16.5" customHeight="1">
      <c r="B180" s="42"/>
      <c r="C180" s="202" t="s">
        <v>638</v>
      </c>
      <c r="D180" s="202" t="s">
        <v>204</v>
      </c>
      <c r="E180" s="203" t="s">
        <v>3310</v>
      </c>
      <c r="F180" s="204" t="s">
        <v>3311</v>
      </c>
      <c r="G180" s="205" t="s">
        <v>229</v>
      </c>
      <c r="H180" s="206">
        <v>10</v>
      </c>
      <c r="I180" s="207"/>
      <c r="J180" s="208">
        <f>ROUND(I180*H180,2)</f>
        <v>0</v>
      </c>
      <c r="K180" s="204" t="s">
        <v>214</v>
      </c>
      <c r="L180" s="62"/>
      <c r="M180" s="209" t="s">
        <v>21</v>
      </c>
      <c r="N180" s="210" t="s">
        <v>47</v>
      </c>
      <c r="O180" s="43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AR180" s="25" t="s">
        <v>360</v>
      </c>
      <c r="AT180" s="25" t="s">
        <v>204</v>
      </c>
      <c r="AU180" s="25" t="s">
        <v>86</v>
      </c>
      <c r="AY180" s="25" t="s">
        <v>201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25" t="s">
        <v>84</v>
      </c>
      <c r="BK180" s="213">
        <f>ROUND(I180*H180,2)</f>
        <v>0</v>
      </c>
      <c r="BL180" s="25" t="s">
        <v>360</v>
      </c>
      <c r="BM180" s="25" t="s">
        <v>3312</v>
      </c>
    </row>
    <row r="181" spans="2:65" s="1" customFormat="1" ht="13.5">
      <c r="B181" s="42"/>
      <c r="C181" s="64"/>
      <c r="D181" s="214" t="s">
        <v>210</v>
      </c>
      <c r="E181" s="64"/>
      <c r="F181" s="215" t="s">
        <v>3313</v>
      </c>
      <c r="G181" s="64"/>
      <c r="H181" s="64"/>
      <c r="I181" s="173"/>
      <c r="J181" s="64"/>
      <c r="K181" s="64"/>
      <c r="L181" s="62"/>
      <c r="M181" s="216"/>
      <c r="N181" s="43"/>
      <c r="O181" s="43"/>
      <c r="P181" s="43"/>
      <c r="Q181" s="43"/>
      <c r="R181" s="43"/>
      <c r="S181" s="43"/>
      <c r="T181" s="79"/>
      <c r="AT181" s="25" t="s">
        <v>210</v>
      </c>
      <c r="AU181" s="25" t="s">
        <v>86</v>
      </c>
    </row>
    <row r="182" spans="2:65" s="1" customFormat="1" ht="16.5" customHeight="1">
      <c r="B182" s="42"/>
      <c r="C182" s="255" t="s">
        <v>643</v>
      </c>
      <c r="D182" s="255" t="s">
        <v>497</v>
      </c>
      <c r="E182" s="256" t="s">
        <v>3314</v>
      </c>
      <c r="F182" s="257" t="s">
        <v>3315</v>
      </c>
      <c r="G182" s="258" t="s">
        <v>229</v>
      </c>
      <c r="H182" s="259">
        <v>10</v>
      </c>
      <c r="I182" s="260"/>
      <c r="J182" s="261">
        <f>ROUND(I182*H182,2)</f>
        <v>0</v>
      </c>
      <c r="K182" s="257" t="s">
        <v>214</v>
      </c>
      <c r="L182" s="262"/>
      <c r="M182" s="263" t="s">
        <v>21</v>
      </c>
      <c r="N182" s="264" t="s">
        <v>47</v>
      </c>
      <c r="O182" s="43"/>
      <c r="P182" s="211">
        <f>O182*H182</f>
        <v>0</v>
      </c>
      <c r="Q182" s="211">
        <v>2.3000000000000001E-4</v>
      </c>
      <c r="R182" s="211">
        <f>Q182*H182</f>
        <v>2.3E-3</v>
      </c>
      <c r="S182" s="211">
        <v>0</v>
      </c>
      <c r="T182" s="212">
        <f>S182*H182</f>
        <v>0</v>
      </c>
      <c r="AR182" s="25" t="s">
        <v>2694</v>
      </c>
      <c r="AT182" s="25" t="s">
        <v>497</v>
      </c>
      <c r="AU182" s="25" t="s">
        <v>86</v>
      </c>
      <c r="AY182" s="25" t="s">
        <v>201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5" t="s">
        <v>84</v>
      </c>
      <c r="BK182" s="213">
        <f>ROUND(I182*H182,2)</f>
        <v>0</v>
      </c>
      <c r="BL182" s="25" t="s">
        <v>2694</v>
      </c>
      <c r="BM182" s="25" t="s">
        <v>3316</v>
      </c>
    </row>
    <row r="183" spans="2:65" s="1" customFormat="1" ht="13.5">
      <c r="B183" s="42"/>
      <c r="C183" s="64"/>
      <c r="D183" s="214" t="s">
        <v>210</v>
      </c>
      <c r="E183" s="64"/>
      <c r="F183" s="215" t="s">
        <v>3317</v>
      </c>
      <c r="G183" s="64"/>
      <c r="H183" s="64"/>
      <c r="I183" s="173"/>
      <c r="J183" s="64"/>
      <c r="K183" s="64"/>
      <c r="L183" s="62"/>
      <c r="M183" s="216"/>
      <c r="N183" s="43"/>
      <c r="O183" s="43"/>
      <c r="P183" s="43"/>
      <c r="Q183" s="43"/>
      <c r="R183" s="43"/>
      <c r="S183" s="43"/>
      <c r="T183" s="79"/>
      <c r="AT183" s="25" t="s">
        <v>210</v>
      </c>
      <c r="AU183" s="25" t="s">
        <v>86</v>
      </c>
    </row>
    <row r="184" spans="2:65" s="11" customFormat="1" ht="29.85" customHeight="1">
      <c r="B184" s="186"/>
      <c r="C184" s="187"/>
      <c r="D184" s="188" t="s">
        <v>75</v>
      </c>
      <c r="E184" s="200" t="s">
        <v>2749</v>
      </c>
      <c r="F184" s="200" t="s">
        <v>2750</v>
      </c>
      <c r="G184" s="187"/>
      <c r="H184" s="187"/>
      <c r="I184" s="190"/>
      <c r="J184" s="201">
        <f>BK184</f>
        <v>0</v>
      </c>
      <c r="K184" s="187"/>
      <c r="L184" s="192"/>
      <c r="M184" s="193"/>
      <c r="N184" s="194"/>
      <c r="O184" s="194"/>
      <c r="P184" s="195">
        <f>SUM(P185:P260)</f>
        <v>0</v>
      </c>
      <c r="Q184" s="194"/>
      <c r="R184" s="195">
        <f>SUM(R185:R260)</f>
        <v>139.12224135999998</v>
      </c>
      <c r="S184" s="194"/>
      <c r="T184" s="196">
        <f>SUM(T185:T260)</f>
        <v>0</v>
      </c>
      <c r="AR184" s="197" t="s">
        <v>121</v>
      </c>
      <c r="AT184" s="198" t="s">
        <v>75</v>
      </c>
      <c r="AU184" s="198" t="s">
        <v>84</v>
      </c>
      <c r="AY184" s="197" t="s">
        <v>201</v>
      </c>
      <c r="BK184" s="199">
        <f>SUM(BK185:BK260)</f>
        <v>0</v>
      </c>
    </row>
    <row r="185" spans="2:65" s="1" customFormat="1" ht="25.5" customHeight="1">
      <c r="B185" s="42"/>
      <c r="C185" s="202" t="s">
        <v>648</v>
      </c>
      <c r="D185" s="202" t="s">
        <v>204</v>
      </c>
      <c r="E185" s="203" t="s">
        <v>3318</v>
      </c>
      <c r="F185" s="204" t="s">
        <v>3319</v>
      </c>
      <c r="G185" s="205" t="s">
        <v>229</v>
      </c>
      <c r="H185" s="206">
        <v>7.3040000000000003</v>
      </c>
      <c r="I185" s="207"/>
      <c r="J185" s="208">
        <f>ROUND(I185*H185,2)</f>
        <v>0</v>
      </c>
      <c r="K185" s="204" t="s">
        <v>214</v>
      </c>
      <c r="L185" s="62"/>
      <c r="M185" s="209" t="s">
        <v>21</v>
      </c>
      <c r="N185" s="210" t="s">
        <v>47</v>
      </c>
      <c r="O185" s="43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AR185" s="25" t="s">
        <v>780</v>
      </c>
      <c r="AT185" s="25" t="s">
        <v>204</v>
      </c>
      <c r="AU185" s="25" t="s">
        <v>86</v>
      </c>
      <c r="AY185" s="25" t="s">
        <v>201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84</v>
      </c>
      <c r="BK185" s="213">
        <f>ROUND(I185*H185,2)</f>
        <v>0</v>
      </c>
      <c r="BL185" s="25" t="s">
        <v>780</v>
      </c>
      <c r="BM185" s="25" t="s">
        <v>3320</v>
      </c>
    </row>
    <row r="186" spans="2:65" s="1" customFormat="1" ht="40.5">
      <c r="B186" s="42"/>
      <c r="C186" s="64"/>
      <c r="D186" s="214" t="s">
        <v>210</v>
      </c>
      <c r="E186" s="64"/>
      <c r="F186" s="215" t="s">
        <v>3321</v>
      </c>
      <c r="G186" s="64"/>
      <c r="H186" s="64"/>
      <c r="I186" s="173"/>
      <c r="J186" s="64"/>
      <c r="K186" s="64"/>
      <c r="L186" s="62"/>
      <c r="M186" s="216"/>
      <c r="N186" s="43"/>
      <c r="O186" s="43"/>
      <c r="P186" s="43"/>
      <c r="Q186" s="43"/>
      <c r="R186" s="43"/>
      <c r="S186" s="43"/>
      <c r="T186" s="79"/>
      <c r="AT186" s="25" t="s">
        <v>210</v>
      </c>
      <c r="AU186" s="25" t="s">
        <v>86</v>
      </c>
    </row>
    <row r="187" spans="2:65" s="12" customFormat="1" ht="13.5">
      <c r="B187" s="220"/>
      <c r="C187" s="221"/>
      <c r="D187" s="214" t="s">
        <v>284</v>
      </c>
      <c r="E187" s="222" t="s">
        <v>21</v>
      </c>
      <c r="F187" s="223" t="s">
        <v>3322</v>
      </c>
      <c r="G187" s="221"/>
      <c r="H187" s="224">
        <v>7.3040000000000003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284</v>
      </c>
      <c r="AU187" s="230" t="s">
        <v>86</v>
      </c>
      <c r="AV187" s="12" t="s">
        <v>86</v>
      </c>
      <c r="AW187" s="12" t="s">
        <v>39</v>
      </c>
      <c r="AX187" s="12" t="s">
        <v>84</v>
      </c>
      <c r="AY187" s="230" t="s">
        <v>201</v>
      </c>
    </row>
    <row r="188" spans="2:65" s="1" customFormat="1" ht="16.5" customHeight="1">
      <c r="B188" s="42"/>
      <c r="C188" s="202" t="s">
        <v>654</v>
      </c>
      <c r="D188" s="202" t="s">
        <v>204</v>
      </c>
      <c r="E188" s="203" t="s">
        <v>3323</v>
      </c>
      <c r="F188" s="204" t="s">
        <v>3324</v>
      </c>
      <c r="G188" s="205" t="s">
        <v>288</v>
      </c>
      <c r="H188" s="206">
        <v>7.3040000000000003</v>
      </c>
      <c r="I188" s="207"/>
      <c r="J188" s="208">
        <f>ROUND(I188*H188,2)</f>
        <v>0</v>
      </c>
      <c r="K188" s="204" t="s">
        <v>21</v>
      </c>
      <c r="L188" s="62"/>
      <c r="M188" s="209" t="s">
        <v>21</v>
      </c>
      <c r="N188" s="210" t="s">
        <v>47</v>
      </c>
      <c r="O188" s="43"/>
      <c r="P188" s="211">
        <f>O188*H188</f>
        <v>0</v>
      </c>
      <c r="Q188" s="211">
        <v>2.2563399999999998</v>
      </c>
      <c r="R188" s="211">
        <f>Q188*H188</f>
        <v>16.480307359999998</v>
      </c>
      <c r="S188" s="211">
        <v>0</v>
      </c>
      <c r="T188" s="212">
        <f>S188*H188</f>
        <v>0</v>
      </c>
      <c r="AR188" s="25" t="s">
        <v>780</v>
      </c>
      <c r="AT188" s="25" t="s">
        <v>204</v>
      </c>
      <c r="AU188" s="25" t="s">
        <v>86</v>
      </c>
      <c r="AY188" s="25" t="s">
        <v>201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84</v>
      </c>
      <c r="BK188" s="213">
        <f>ROUND(I188*H188,2)</f>
        <v>0</v>
      </c>
      <c r="BL188" s="25" t="s">
        <v>780</v>
      </c>
      <c r="BM188" s="25" t="s">
        <v>3325</v>
      </c>
    </row>
    <row r="189" spans="2:65" s="1" customFormat="1" ht="27">
      <c r="B189" s="42"/>
      <c r="C189" s="64"/>
      <c r="D189" s="214" t="s">
        <v>210</v>
      </c>
      <c r="E189" s="64"/>
      <c r="F189" s="215" t="s">
        <v>3326</v>
      </c>
      <c r="G189" s="64"/>
      <c r="H189" s="64"/>
      <c r="I189" s="173"/>
      <c r="J189" s="64"/>
      <c r="K189" s="64"/>
      <c r="L189" s="62"/>
      <c r="M189" s="216"/>
      <c r="N189" s="43"/>
      <c r="O189" s="43"/>
      <c r="P189" s="43"/>
      <c r="Q189" s="43"/>
      <c r="R189" s="43"/>
      <c r="S189" s="43"/>
      <c r="T189" s="79"/>
      <c r="AT189" s="25" t="s">
        <v>210</v>
      </c>
      <c r="AU189" s="25" t="s">
        <v>86</v>
      </c>
    </row>
    <row r="190" spans="2:65" s="12" customFormat="1" ht="13.5">
      <c r="B190" s="220"/>
      <c r="C190" s="221"/>
      <c r="D190" s="214" t="s">
        <v>284</v>
      </c>
      <c r="E190" s="222" t="s">
        <v>21</v>
      </c>
      <c r="F190" s="223" t="s">
        <v>3322</v>
      </c>
      <c r="G190" s="221"/>
      <c r="H190" s="224">
        <v>7.3040000000000003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284</v>
      </c>
      <c r="AU190" s="230" t="s">
        <v>86</v>
      </c>
      <c r="AV190" s="12" t="s">
        <v>86</v>
      </c>
      <c r="AW190" s="12" t="s">
        <v>39</v>
      </c>
      <c r="AX190" s="12" t="s">
        <v>84</v>
      </c>
      <c r="AY190" s="230" t="s">
        <v>201</v>
      </c>
    </row>
    <row r="191" spans="2:65" s="1" customFormat="1" ht="16.5" customHeight="1">
      <c r="B191" s="42"/>
      <c r="C191" s="255" t="s">
        <v>660</v>
      </c>
      <c r="D191" s="255" t="s">
        <v>497</v>
      </c>
      <c r="E191" s="256" t="s">
        <v>3327</v>
      </c>
      <c r="F191" s="257" t="s">
        <v>3328</v>
      </c>
      <c r="G191" s="258" t="s">
        <v>288</v>
      </c>
      <c r="H191" s="259">
        <v>6.3819999999999997</v>
      </c>
      <c r="I191" s="260"/>
      <c r="J191" s="261">
        <f>ROUND(I191*H191,2)</f>
        <v>0</v>
      </c>
      <c r="K191" s="257" t="s">
        <v>214</v>
      </c>
      <c r="L191" s="262"/>
      <c r="M191" s="263" t="s">
        <v>21</v>
      </c>
      <c r="N191" s="264" t="s">
        <v>47</v>
      </c>
      <c r="O191" s="43"/>
      <c r="P191" s="211">
        <f>O191*H191</f>
        <v>0</v>
      </c>
      <c r="Q191" s="211">
        <v>2.4289999999999998</v>
      </c>
      <c r="R191" s="211">
        <f>Q191*H191</f>
        <v>15.501877999999998</v>
      </c>
      <c r="S191" s="211">
        <v>0</v>
      </c>
      <c r="T191" s="212">
        <f>S191*H191</f>
        <v>0</v>
      </c>
      <c r="AR191" s="25" t="s">
        <v>2694</v>
      </c>
      <c r="AT191" s="25" t="s">
        <v>497</v>
      </c>
      <c r="AU191" s="25" t="s">
        <v>86</v>
      </c>
      <c r="AY191" s="25" t="s">
        <v>201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84</v>
      </c>
      <c r="BK191" s="213">
        <f>ROUND(I191*H191,2)</f>
        <v>0</v>
      </c>
      <c r="BL191" s="25" t="s">
        <v>2694</v>
      </c>
      <c r="BM191" s="25" t="s">
        <v>3329</v>
      </c>
    </row>
    <row r="192" spans="2:65" s="1" customFormat="1" ht="13.5">
      <c r="B192" s="42"/>
      <c r="C192" s="64"/>
      <c r="D192" s="214" t="s">
        <v>210</v>
      </c>
      <c r="E192" s="64"/>
      <c r="F192" s="215" t="s">
        <v>3328</v>
      </c>
      <c r="G192" s="64"/>
      <c r="H192" s="64"/>
      <c r="I192" s="173"/>
      <c r="J192" s="64"/>
      <c r="K192" s="64"/>
      <c r="L192" s="62"/>
      <c r="M192" s="216"/>
      <c r="N192" s="43"/>
      <c r="O192" s="43"/>
      <c r="P192" s="43"/>
      <c r="Q192" s="43"/>
      <c r="R192" s="43"/>
      <c r="S192" s="43"/>
      <c r="T192" s="79"/>
      <c r="AT192" s="25" t="s">
        <v>210</v>
      </c>
      <c r="AU192" s="25" t="s">
        <v>86</v>
      </c>
    </row>
    <row r="193" spans="2:65" s="12" customFormat="1" ht="13.5">
      <c r="B193" s="220"/>
      <c r="C193" s="221"/>
      <c r="D193" s="214" t="s">
        <v>284</v>
      </c>
      <c r="E193" s="222" t="s">
        <v>21</v>
      </c>
      <c r="F193" s="223" t="s">
        <v>3330</v>
      </c>
      <c r="G193" s="221"/>
      <c r="H193" s="224">
        <v>6.3819999999999997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284</v>
      </c>
      <c r="AU193" s="230" t="s">
        <v>86</v>
      </c>
      <c r="AV193" s="12" t="s">
        <v>86</v>
      </c>
      <c r="AW193" s="12" t="s">
        <v>39</v>
      </c>
      <c r="AX193" s="12" t="s">
        <v>84</v>
      </c>
      <c r="AY193" s="230" t="s">
        <v>201</v>
      </c>
    </row>
    <row r="194" spans="2:65" s="1" customFormat="1" ht="16.5" customHeight="1">
      <c r="B194" s="42"/>
      <c r="C194" s="255" t="s">
        <v>665</v>
      </c>
      <c r="D194" s="255" t="s">
        <v>497</v>
      </c>
      <c r="E194" s="256" t="s">
        <v>3331</v>
      </c>
      <c r="F194" s="257" t="s">
        <v>3332</v>
      </c>
      <c r="G194" s="258" t="s">
        <v>288</v>
      </c>
      <c r="H194" s="259">
        <v>0.58399999999999996</v>
      </c>
      <c r="I194" s="260"/>
      <c r="J194" s="261">
        <f>ROUND(I194*H194,2)</f>
        <v>0</v>
      </c>
      <c r="K194" s="257" t="s">
        <v>214</v>
      </c>
      <c r="L194" s="262"/>
      <c r="M194" s="263" t="s">
        <v>21</v>
      </c>
      <c r="N194" s="264" t="s">
        <v>47</v>
      </c>
      <c r="O194" s="43"/>
      <c r="P194" s="211">
        <f>O194*H194</f>
        <v>0</v>
      </c>
      <c r="Q194" s="211">
        <v>2.4289999999999998</v>
      </c>
      <c r="R194" s="211">
        <f>Q194*H194</f>
        <v>1.4185359999999998</v>
      </c>
      <c r="S194" s="211">
        <v>0</v>
      </c>
      <c r="T194" s="212">
        <f>S194*H194</f>
        <v>0</v>
      </c>
      <c r="AR194" s="25" t="s">
        <v>2694</v>
      </c>
      <c r="AT194" s="25" t="s">
        <v>497</v>
      </c>
      <c r="AU194" s="25" t="s">
        <v>86</v>
      </c>
      <c r="AY194" s="25" t="s">
        <v>201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25" t="s">
        <v>84</v>
      </c>
      <c r="BK194" s="213">
        <f>ROUND(I194*H194,2)</f>
        <v>0</v>
      </c>
      <c r="BL194" s="25" t="s">
        <v>2694</v>
      </c>
      <c r="BM194" s="25" t="s">
        <v>3333</v>
      </c>
    </row>
    <row r="195" spans="2:65" s="1" customFormat="1" ht="13.5">
      <c r="B195" s="42"/>
      <c r="C195" s="64"/>
      <c r="D195" s="214" t="s">
        <v>210</v>
      </c>
      <c r="E195" s="64"/>
      <c r="F195" s="215" t="s">
        <v>3332</v>
      </c>
      <c r="G195" s="64"/>
      <c r="H195" s="64"/>
      <c r="I195" s="173"/>
      <c r="J195" s="64"/>
      <c r="K195" s="64"/>
      <c r="L195" s="62"/>
      <c r="M195" s="216"/>
      <c r="N195" s="43"/>
      <c r="O195" s="43"/>
      <c r="P195" s="43"/>
      <c r="Q195" s="43"/>
      <c r="R195" s="43"/>
      <c r="S195" s="43"/>
      <c r="T195" s="79"/>
      <c r="AT195" s="25" t="s">
        <v>210</v>
      </c>
      <c r="AU195" s="25" t="s">
        <v>86</v>
      </c>
    </row>
    <row r="196" spans="2:65" s="12" customFormat="1" ht="13.5">
      <c r="B196" s="220"/>
      <c r="C196" s="221"/>
      <c r="D196" s="214" t="s">
        <v>284</v>
      </c>
      <c r="E196" s="222" t="s">
        <v>21</v>
      </c>
      <c r="F196" s="223" t="s">
        <v>3334</v>
      </c>
      <c r="G196" s="221"/>
      <c r="H196" s="224">
        <v>0.58399999999999996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284</v>
      </c>
      <c r="AU196" s="230" t="s">
        <v>86</v>
      </c>
      <c r="AV196" s="12" t="s">
        <v>86</v>
      </c>
      <c r="AW196" s="12" t="s">
        <v>39</v>
      </c>
      <c r="AX196" s="12" t="s">
        <v>84</v>
      </c>
      <c r="AY196" s="230" t="s">
        <v>201</v>
      </c>
    </row>
    <row r="197" spans="2:65" s="1" customFormat="1" ht="16.5" customHeight="1">
      <c r="B197" s="42"/>
      <c r="C197" s="255" t="s">
        <v>671</v>
      </c>
      <c r="D197" s="255" t="s">
        <v>497</v>
      </c>
      <c r="E197" s="256" t="s">
        <v>3335</v>
      </c>
      <c r="F197" s="257" t="s">
        <v>3336</v>
      </c>
      <c r="G197" s="258" t="s">
        <v>311</v>
      </c>
      <c r="H197" s="259">
        <v>20</v>
      </c>
      <c r="I197" s="260"/>
      <c r="J197" s="261">
        <f>ROUND(I197*H197,2)</f>
        <v>0</v>
      </c>
      <c r="K197" s="257" t="s">
        <v>214</v>
      </c>
      <c r="L197" s="262"/>
      <c r="M197" s="263" t="s">
        <v>21</v>
      </c>
      <c r="N197" s="264" t="s">
        <v>47</v>
      </c>
      <c r="O197" s="43"/>
      <c r="P197" s="211">
        <f>O197*H197</f>
        <v>0</v>
      </c>
      <c r="Q197" s="211">
        <v>1.9000000000000001E-4</v>
      </c>
      <c r="R197" s="211">
        <f>Q197*H197</f>
        <v>3.8000000000000004E-3</v>
      </c>
      <c r="S197" s="211">
        <v>0</v>
      </c>
      <c r="T197" s="212">
        <f>S197*H197</f>
        <v>0</v>
      </c>
      <c r="AR197" s="25" t="s">
        <v>235</v>
      </c>
      <c r="AT197" s="25" t="s">
        <v>497</v>
      </c>
      <c r="AU197" s="25" t="s">
        <v>86</v>
      </c>
      <c r="AY197" s="25" t="s">
        <v>201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25" t="s">
        <v>84</v>
      </c>
      <c r="BK197" s="213">
        <f>ROUND(I197*H197,2)</f>
        <v>0</v>
      </c>
      <c r="BL197" s="25" t="s">
        <v>219</v>
      </c>
      <c r="BM197" s="25" t="s">
        <v>3337</v>
      </c>
    </row>
    <row r="198" spans="2:65" s="1" customFormat="1" ht="13.5">
      <c r="B198" s="42"/>
      <c r="C198" s="64"/>
      <c r="D198" s="214" t="s">
        <v>210</v>
      </c>
      <c r="E198" s="64"/>
      <c r="F198" s="215" t="s">
        <v>3338</v>
      </c>
      <c r="G198" s="64"/>
      <c r="H198" s="64"/>
      <c r="I198" s="173"/>
      <c r="J198" s="64"/>
      <c r="K198" s="64"/>
      <c r="L198" s="62"/>
      <c r="M198" s="216"/>
      <c r="N198" s="43"/>
      <c r="O198" s="43"/>
      <c r="P198" s="43"/>
      <c r="Q198" s="43"/>
      <c r="R198" s="43"/>
      <c r="S198" s="43"/>
      <c r="T198" s="79"/>
      <c r="AT198" s="25" t="s">
        <v>210</v>
      </c>
      <c r="AU198" s="25" t="s">
        <v>86</v>
      </c>
    </row>
    <row r="199" spans="2:65" s="12" customFormat="1" ht="13.5">
      <c r="B199" s="220"/>
      <c r="C199" s="221"/>
      <c r="D199" s="214" t="s">
        <v>284</v>
      </c>
      <c r="E199" s="222" t="s">
        <v>21</v>
      </c>
      <c r="F199" s="223" t="s">
        <v>3339</v>
      </c>
      <c r="G199" s="221"/>
      <c r="H199" s="224">
        <v>20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284</v>
      </c>
      <c r="AU199" s="230" t="s">
        <v>86</v>
      </c>
      <c r="AV199" s="12" t="s">
        <v>86</v>
      </c>
      <c r="AW199" s="12" t="s">
        <v>39</v>
      </c>
      <c r="AX199" s="12" t="s">
        <v>84</v>
      </c>
      <c r="AY199" s="230" t="s">
        <v>201</v>
      </c>
    </row>
    <row r="200" spans="2:65" s="1" customFormat="1" ht="16.5" customHeight="1">
      <c r="B200" s="42"/>
      <c r="C200" s="255" t="s">
        <v>677</v>
      </c>
      <c r="D200" s="255" t="s">
        <v>497</v>
      </c>
      <c r="E200" s="256" t="s">
        <v>3340</v>
      </c>
      <c r="F200" s="257" t="s">
        <v>3341</v>
      </c>
      <c r="G200" s="258" t="s">
        <v>2491</v>
      </c>
      <c r="H200" s="259">
        <v>10</v>
      </c>
      <c r="I200" s="260"/>
      <c r="J200" s="261">
        <f>ROUND(I200*H200,2)</f>
        <v>0</v>
      </c>
      <c r="K200" s="257" t="s">
        <v>21</v>
      </c>
      <c r="L200" s="262"/>
      <c r="M200" s="263" t="s">
        <v>21</v>
      </c>
      <c r="N200" s="264" t="s">
        <v>47</v>
      </c>
      <c r="O200" s="43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5" t="s">
        <v>235</v>
      </c>
      <c r="AT200" s="25" t="s">
        <v>497</v>
      </c>
      <c r="AU200" s="25" t="s">
        <v>86</v>
      </c>
      <c r="AY200" s="25" t="s">
        <v>201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84</v>
      </c>
      <c r="BK200" s="213">
        <f>ROUND(I200*H200,2)</f>
        <v>0</v>
      </c>
      <c r="BL200" s="25" t="s">
        <v>219</v>
      </c>
      <c r="BM200" s="25" t="s">
        <v>3342</v>
      </c>
    </row>
    <row r="201" spans="2:65" s="1" customFormat="1" ht="13.5">
      <c r="B201" s="42"/>
      <c r="C201" s="64"/>
      <c r="D201" s="214" t="s">
        <v>210</v>
      </c>
      <c r="E201" s="64"/>
      <c r="F201" s="215" t="s">
        <v>3343</v>
      </c>
      <c r="G201" s="64"/>
      <c r="H201" s="64"/>
      <c r="I201" s="173"/>
      <c r="J201" s="64"/>
      <c r="K201" s="64"/>
      <c r="L201" s="62"/>
      <c r="M201" s="216"/>
      <c r="N201" s="43"/>
      <c r="O201" s="43"/>
      <c r="P201" s="43"/>
      <c r="Q201" s="43"/>
      <c r="R201" s="43"/>
      <c r="S201" s="43"/>
      <c r="T201" s="79"/>
      <c r="AT201" s="25" t="s">
        <v>210</v>
      </c>
      <c r="AU201" s="25" t="s">
        <v>86</v>
      </c>
    </row>
    <row r="202" spans="2:65" s="12" customFormat="1" ht="13.5">
      <c r="B202" s="220"/>
      <c r="C202" s="221"/>
      <c r="D202" s="214" t="s">
        <v>284</v>
      </c>
      <c r="E202" s="222" t="s">
        <v>21</v>
      </c>
      <c r="F202" s="223" t="s">
        <v>245</v>
      </c>
      <c r="G202" s="221"/>
      <c r="H202" s="224">
        <v>10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284</v>
      </c>
      <c r="AU202" s="230" t="s">
        <v>86</v>
      </c>
      <c r="AV202" s="12" t="s">
        <v>86</v>
      </c>
      <c r="AW202" s="12" t="s">
        <v>39</v>
      </c>
      <c r="AX202" s="12" t="s">
        <v>84</v>
      </c>
      <c r="AY202" s="230" t="s">
        <v>201</v>
      </c>
    </row>
    <row r="203" spans="2:65" s="1" customFormat="1" ht="25.5" customHeight="1">
      <c r="B203" s="42"/>
      <c r="C203" s="202" t="s">
        <v>686</v>
      </c>
      <c r="D203" s="202" t="s">
        <v>204</v>
      </c>
      <c r="E203" s="203" t="s">
        <v>3344</v>
      </c>
      <c r="F203" s="204" t="s">
        <v>3345</v>
      </c>
      <c r="G203" s="205" t="s">
        <v>311</v>
      </c>
      <c r="H203" s="206">
        <v>281</v>
      </c>
      <c r="I203" s="207"/>
      <c r="J203" s="208">
        <f>ROUND(I203*H203,2)</f>
        <v>0</v>
      </c>
      <c r="K203" s="204" t="s">
        <v>214</v>
      </c>
      <c r="L203" s="62"/>
      <c r="M203" s="209" t="s">
        <v>21</v>
      </c>
      <c r="N203" s="210" t="s">
        <v>47</v>
      </c>
      <c r="O203" s="43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AR203" s="25" t="s">
        <v>780</v>
      </c>
      <c r="AT203" s="25" t="s">
        <v>204</v>
      </c>
      <c r="AU203" s="25" t="s">
        <v>86</v>
      </c>
      <c r="AY203" s="25" t="s">
        <v>201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84</v>
      </c>
      <c r="BK203" s="213">
        <f>ROUND(I203*H203,2)</f>
        <v>0</v>
      </c>
      <c r="BL203" s="25" t="s">
        <v>780</v>
      </c>
      <c r="BM203" s="25" t="s">
        <v>3346</v>
      </c>
    </row>
    <row r="204" spans="2:65" s="1" customFormat="1" ht="40.5">
      <c r="B204" s="42"/>
      <c r="C204" s="64"/>
      <c r="D204" s="214" t="s">
        <v>210</v>
      </c>
      <c r="E204" s="64"/>
      <c r="F204" s="215" t="s">
        <v>3347</v>
      </c>
      <c r="G204" s="64"/>
      <c r="H204" s="64"/>
      <c r="I204" s="173"/>
      <c r="J204" s="64"/>
      <c r="K204" s="64"/>
      <c r="L204" s="62"/>
      <c r="M204" s="216"/>
      <c r="N204" s="43"/>
      <c r="O204" s="43"/>
      <c r="P204" s="43"/>
      <c r="Q204" s="43"/>
      <c r="R204" s="43"/>
      <c r="S204" s="43"/>
      <c r="T204" s="79"/>
      <c r="AT204" s="25" t="s">
        <v>210</v>
      </c>
      <c r="AU204" s="25" t="s">
        <v>86</v>
      </c>
    </row>
    <row r="205" spans="2:65" s="12" customFormat="1" ht="27">
      <c r="B205" s="220"/>
      <c r="C205" s="221"/>
      <c r="D205" s="214" t="s">
        <v>284</v>
      </c>
      <c r="E205" s="222" t="s">
        <v>21</v>
      </c>
      <c r="F205" s="223" t="s">
        <v>3348</v>
      </c>
      <c r="G205" s="221"/>
      <c r="H205" s="224">
        <v>281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284</v>
      </c>
      <c r="AU205" s="230" t="s">
        <v>86</v>
      </c>
      <c r="AV205" s="12" t="s">
        <v>86</v>
      </c>
      <c r="AW205" s="12" t="s">
        <v>39</v>
      </c>
      <c r="AX205" s="12" t="s">
        <v>76</v>
      </c>
      <c r="AY205" s="230" t="s">
        <v>201</v>
      </c>
    </row>
    <row r="206" spans="2:65" s="13" customFormat="1" ht="13.5">
      <c r="B206" s="231"/>
      <c r="C206" s="232"/>
      <c r="D206" s="214" t="s">
        <v>284</v>
      </c>
      <c r="E206" s="233" t="s">
        <v>21</v>
      </c>
      <c r="F206" s="234" t="s">
        <v>293</v>
      </c>
      <c r="G206" s="232"/>
      <c r="H206" s="235">
        <v>281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284</v>
      </c>
      <c r="AU206" s="241" t="s">
        <v>86</v>
      </c>
      <c r="AV206" s="13" t="s">
        <v>219</v>
      </c>
      <c r="AW206" s="13" t="s">
        <v>39</v>
      </c>
      <c r="AX206" s="13" t="s">
        <v>84</v>
      </c>
      <c r="AY206" s="241" t="s">
        <v>201</v>
      </c>
    </row>
    <row r="207" spans="2:65" s="14" customFormat="1" ht="13.5">
      <c r="B207" s="242"/>
      <c r="C207" s="243"/>
      <c r="D207" s="214" t="s">
        <v>284</v>
      </c>
      <c r="E207" s="244" t="s">
        <v>21</v>
      </c>
      <c r="F207" s="245" t="s">
        <v>3349</v>
      </c>
      <c r="G207" s="243"/>
      <c r="H207" s="244" t="s">
        <v>21</v>
      </c>
      <c r="I207" s="246"/>
      <c r="J207" s="243"/>
      <c r="K207" s="243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284</v>
      </c>
      <c r="AU207" s="251" t="s">
        <v>86</v>
      </c>
      <c r="AV207" s="14" t="s">
        <v>84</v>
      </c>
      <c r="AW207" s="14" t="s">
        <v>39</v>
      </c>
      <c r="AX207" s="14" t="s">
        <v>76</v>
      </c>
      <c r="AY207" s="251" t="s">
        <v>201</v>
      </c>
    </row>
    <row r="208" spans="2:65" s="1" customFormat="1" ht="25.5" customHeight="1">
      <c r="B208" s="42"/>
      <c r="C208" s="202" t="s">
        <v>691</v>
      </c>
      <c r="D208" s="202" t="s">
        <v>204</v>
      </c>
      <c r="E208" s="203" t="s">
        <v>3350</v>
      </c>
      <c r="F208" s="204" t="s">
        <v>3351</v>
      </c>
      <c r="G208" s="205" t="s">
        <v>311</v>
      </c>
      <c r="H208" s="206">
        <v>48.5</v>
      </c>
      <c r="I208" s="207"/>
      <c r="J208" s="208">
        <f>ROUND(I208*H208,2)</f>
        <v>0</v>
      </c>
      <c r="K208" s="204" t="s">
        <v>214</v>
      </c>
      <c r="L208" s="62"/>
      <c r="M208" s="209" t="s">
        <v>21</v>
      </c>
      <c r="N208" s="210" t="s">
        <v>47</v>
      </c>
      <c r="O208" s="43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AR208" s="25" t="s">
        <v>780</v>
      </c>
      <c r="AT208" s="25" t="s">
        <v>204</v>
      </c>
      <c r="AU208" s="25" t="s">
        <v>86</v>
      </c>
      <c r="AY208" s="25" t="s">
        <v>201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5" t="s">
        <v>84</v>
      </c>
      <c r="BK208" s="213">
        <f>ROUND(I208*H208,2)</f>
        <v>0</v>
      </c>
      <c r="BL208" s="25" t="s">
        <v>780</v>
      </c>
      <c r="BM208" s="25" t="s">
        <v>3352</v>
      </c>
    </row>
    <row r="209" spans="2:65" s="1" customFormat="1" ht="40.5">
      <c r="B209" s="42"/>
      <c r="C209" s="64"/>
      <c r="D209" s="214" t="s">
        <v>210</v>
      </c>
      <c r="E209" s="64"/>
      <c r="F209" s="215" t="s">
        <v>3353</v>
      </c>
      <c r="G209" s="64"/>
      <c r="H209" s="64"/>
      <c r="I209" s="173"/>
      <c r="J209" s="64"/>
      <c r="K209" s="64"/>
      <c r="L209" s="62"/>
      <c r="M209" s="216"/>
      <c r="N209" s="43"/>
      <c r="O209" s="43"/>
      <c r="P209" s="43"/>
      <c r="Q209" s="43"/>
      <c r="R209" s="43"/>
      <c r="S209" s="43"/>
      <c r="T209" s="79"/>
      <c r="AT209" s="25" t="s">
        <v>210</v>
      </c>
      <c r="AU209" s="25" t="s">
        <v>86</v>
      </c>
    </row>
    <row r="210" spans="2:65" s="12" customFormat="1" ht="13.5">
      <c r="B210" s="220"/>
      <c r="C210" s="221"/>
      <c r="D210" s="214" t="s">
        <v>284</v>
      </c>
      <c r="E210" s="222" t="s">
        <v>21</v>
      </c>
      <c r="F210" s="223" t="s">
        <v>3354</v>
      </c>
      <c r="G210" s="221"/>
      <c r="H210" s="224">
        <v>48.5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284</v>
      </c>
      <c r="AU210" s="230" t="s">
        <v>86</v>
      </c>
      <c r="AV210" s="12" t="s">
        <v>86</v>
      </c>
      <c r="AW210" s="12" t="s">
        <v>39</v>
      </c>
      <c r="AX210" s="12" t="s">
        <v>84</v>
      </c>
      <c r="AY210" s="230" t="s">
        <v>201</v>
      </c>
    </row>
    <row r="211" spans="2:65" s="14" customFormat="1" ht="13.5">
      <c r="B211" s="242"/>
      <c r="C211" s="243"/>
      <c r="D211" s="214" t="s">
        <v>284</v>
      </c>
      <c r="E211" s="244" t="s">
        <v>21</v>
      </c>
      <c r="F211" s="245" t="s">
        <v>3355</v>
      </c>
      <c r="G211" s="243"/>
      <c r="H211" s="244" t="s">
        <v>21</v>
      </c>
      <c r="I211" s="246"/>
      <c r="J211" s="243"/>
      <c r="K211" s="243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284</v>
      </c>
      <c r="AU211" s="251" t="s">
        <v>86</v>
      </c>
      <c r="AV211" s="14" t="s">
        <v>84</v>
      </c>
      <c r="AW211" s="14" t="s">
        <v>39</v>
      </c>
      <c r="AX211" s="14" t="s">
        <v>76</v>
      </c>
      <c r="AY211" s="251" t="s">
        <v>201</v>
      </c>
    </row>
    <row r="212" spans="2:65" s="1" customFormat="1" ht="25.5" customHeight="1">
      <c r="B212" s="42"/>
      <c r="C212" s="202" t="s">
        <v>696</v>
      </c>
      <c r="D212" s="202" t="s">
        <v>204</v>
      </c>
      <c r="E212" s="203" t="s">
        <v>3094</v>
      </c>
      <c r="F212" s="204" t="s">
        <v>3095</v>
      </c>
      <c r="G212" s="205" t="s">
        <v>311</v>
      </c>
      <c r="H212" s="206">
        <v>9.5</v>
      </c>
      <c r="I212" s="207"/>
      <c r="J212" s="208">
        <f>ROUND(I212*H212,2)</f>
        <v>0</v>
      </c>
      <c r="K212" s="204" t="s">
        <v>214</v>
      </c>
      <c r="L212" s="62"/>
      <c r="M212" s="209" t="s">
        <v>21</v>
      </c>
      <c r="N212" s="210" t="s">
        <v>47</v>
      </c>
      <c r="O212" s="43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AR212" s="25" t="s">
        <v>780</v>
      </c>
      <c r="AT212" s="25" t="s">
        <v>204</v>
      </c>
      <c r="AU212" s="25" t="s">
        <v>86</v>
      </c>
      <c r="AY212" s="25" t="s">
        <v>201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5" t="s">
        <v>84</v>
      </c>
      <c r="BK212" s="213">
        <f>ROUND(I212*H212,2)</f>
        <v>0</v>
      </c>
      <c r="BL212" s="25" t="s">
        <v>780</v>
      </c>
      <c r="BM212" s="25" t="s">
        <v>3356</v>
      </c>
    </row>
    <row r="213" spans="2:65" s="1" customFormat="1" ht="40.5">
      <c r="B213" s="42"/>
      <c r="C213" s="64"/>
      <c r="D213" s="214" t="s">
        <v>210</v>
      </c>
      <c r="E213" s="64"/>
      <c r="F213" s="215" t="s">
        <v>3097</v>
      </c>
      <c r="G213" s="64"/>
      <c r="H213" s="64"/>
      <c r="I213" s="173"/>
      <c r="J213" s="64"/>
      <c r="K213" s="64"/>
      <c r="L213" s="62"/>
      <c r="M213" s="216"/>
      <c r="N213" s="43"/>
      <c r="O213" s="43"/>
      <c r="P213" s="43"/>
      <c r="Q213" s="43"/>
      <c r="R213" s="43"/>
      <c r="S213" s="43"/>
      <c r="T213" s="79"/>
      <c r="AT213" s="25" t="s">
        <v>210</v>
      </c>
      <c r="AU213" s="25" t="s">
        <v>86</v>
      </c>
    </row>
    <row r="214" spans="2:65" s="1" customFormat="1" ht="25.5" customHeight="1">
      <c r="B214" s="42"/>
      <c r="C214" s="202" t="s">
        <v>702</v>
      </c>
      <c r="D214" s="202" t="s">
        <v>204</v>
      </c>
      <c r="E214" s="203" t="s">
        <v>3357</v>
      </c>
      <c r="F214" s="204" t="s">
        <v>3358</v>
      </c>
      <c r="G214" s="205" t="s">
        <v>311</v>
      </c>
      <c r="H214" s="206">
        <v>58</v>
      </c>
      <c r="I214" s="207"/>
      <c r="J214" s="208">
        <f>ROUND(I214*H214,2)</f>
        <v>0</v>
      </c>
      <c r="K214" s="204" t="s">
        <v>214</v>
      </c>
      <c r="L214" s="62"/>
      <c r="M214" s="209" t="s">
        <v>21</v>
      </c>
      <c r="N214" s="210" t="s">
        <v>47</v>
      </c>
      <c r="O214" s="43"/>
      <c r="P214" s="211">
        <f>O214*H214</f>
        <v>0</v>
      </c>
      <c r="Q214" s="211">
        <v>0.15614</v>
      </c>
      <c r="R214" s="211">
        <f>Q214*H214</f>
        <v>9.0561199999999999</v>
      </c>
      <c r="S214" s="211">
        <v>0</v>
      </c>
      <c r="T214" s="212">
        <f>S214*H214</f>
        <v>0</v>
      </c>
      <c r="AR214" s="25" t="s">
        <v>780</v>
      </c>
      <c r="AT214" s="25" t="s">
        <v>204</v>
      </c>
      <c r="AU214" s="25" t="s">
        <v>86</v>
      </c>
      <c r="AY214" s="25" t="s">
        <v>201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25" t="s">
        <v>84</v>
      </c>
      <c r="BK214" s="213">
        <f>ROUND(I214*H214,2)</f>
        <v>0</v>
      </c>
      <c r="BL214" s="25" t="s">
        <v>780</v>
      </c>
      <c r="BM214" s="25" t="s">
        <v>3359</v>
      </c>
    </row>
    <row r="215" spans="2:65" s="1" customFormat="1" ht="27">
      <c r="B215" s="42"/>
      <c r="C215" s="64"/>
      <c r="D215" s="214" t="s">
        <v>210</v>
      </c>
      <c r="E215" s="64"/>
      <c r="F215" s="215" t="s">
        <v>3360</v>
      </c>
      <c r="G215" s="64"/>
      <c r="H215" s="64"/>
      <c r="I215" s="173"/>
      <c r="J215" s="64"/>
      <c r="K215" s="64"/>
      <c r="L215" s="62"/>
      <c r="M215" s="216"/>
      <c r="N215" s="43"/>
      <c r="O215" s="43"/>
      <c r="P215" s="43"/>
      <c r="Q215" s="43"/>
      <c r="R215" s="43"/>
      <c r="S215" s="43"/>
      <c r="T215" s="79"/>
      <c r="AT215" s="25" t="s">
        <v>210</v>
      </c>
      <c r="AU215" s="25" t="s">
        <v>86</v>
      </c>
    </row>
    <row r="216" spans="2:65" s="12" customFormat="1" ht="13.5">
      <c r="B216" s="220"/>
      <c r="C216" s="221"/>
      <c r="D216" s="214" t="s">
        <v>284</v>
      </c>
      <c r="E216" s="222" t="s">
        <v>21</v>
      </c>
      <c r="F216" s="223" t="s">
        <v>3361</v>
      </c>
      <c r="G216" s="221"/>
      <c r="H216" s="224">
        <v>58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284</v>
      </c>
      <c r="AU216" s="230" t="s">
        <v>86</v>
      </c>
      <c r="AV216" s="12" t="s">
        <v>86</v>
      </c>
      <c r="AW216" s="12" t="s">
        <v>39</v>
      </c>
      <c r="AX216" s="12" t="s">
        <v>84</v>
      </c>
      <c r="AY216" s="230" t="s">
        <v>201</v>
      </c>
    </row>
    <row r="217" spans="2:65" s="1" customFormat="1" ht="25.5" customHeight="1">
      <c r="B217" s="42"/>
      <c r="C217" s="202" t="s">
        <v>707</v>
      </c>
      <c r="D217" s="202" t="s">
        <v>204</v>
      </c>
      <c r="E217" s="203" t="s">
        <v>3362</v>
      </c>
      <c r="F217" s="204" t="s">
        <v>3363</v>
      </c>
      <c r="G217" s="205" t="s">
        <v>311</v>
      </c>
      <c r="H217" s="206">
        <v>281</v>
      </c>
      <c r="I217" s="207"/>
      <c r="J217" s="208">
        <f>ROUND(I217*H217,2)</f>
        <v>0</v>
      </c>
      <c r="K217" s="204" t="s">
        <v>214</v>
      </c>
      <c r="L217" s="62"/>
      <c r="M217" s="209" t="s">
        <v>21</v>
      </c>
      <c r="N217" s="210" t="s">
        <v>47</v>
      </c>
      <c r="O217" s="43"/>
      <c r="P217" s="211">
        <f>O217*H217</f>
        <v>0</v>
      </c>
      <c r="Q217" s="211">
        <v>0.14099999999999999</v>
      </c>
      <c r="R217" s="211">
        <f>Q217*H217</f>
        <v>39.620999999999995</v>
      </c>
      <c r="S217" s="211">
        <v>0</v>
      </c>
      <c r="T217" s="212">
        <f>S217*H217</f>
        <v>0</v>
      </c>
      <c r="AR217" s="25" t="s">
        <v>780</v>
      </c>
      <c r="AT217" s="25" t="s">
        <v>204</v>
      </c>
      <c r="AU217" s="25" t="s">
        <v>86</v>
      </c>
      <c r="AY217" s="25" t="s">
        <v>201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25" t="s">
        <v>84</v>
      </c>
      <c r="BK217" s="213">
        <f>ROUND(I217*H217,2)</f>
        <v>0</v>
      </c>
      <c r="BL217" s="25" t="s">
        <v>780</v>
      </c>
      <c r="BM217" s="25" t="s">
        <v>3364</v>
      </c>
    </row>
    <row r="218" spans="2:65" s="1" customFormat="1" ht="27">
      <c r="B218" s="42"/>
      <c r="C218" s="64"/>
      <c r="D218" s="214" t="s">
        <v>210</v>
      </c>
      <c r="E218" s="64"/>
      <c r="F218" s="215" t="s">
        <v>3365</v>
      </c>
      <c r="G218" s="64"/>
      <c r="H218" s="64"/>
      <c r="I218" s="173"/>
      <c r="J218" s="64"/>
      <c r="K218" s="64"/>
      <c r="L218" s="62"/>
      <c r="M218" s="216"/>
      <c r="N218" s="43"/>
      <c r="O218" s="43"/>
      <c r="P218" s="43"/>
      <c r="Q218" s="43"/>
      <c r="R218" s="43"/>
      <c r="S218" s="43"/>
      <c r="T218" s="79"/>
      <c r="AT218" s="25" t="s">
        <v>210</v>
      </c>
      <c r="AU218" s="25" t="s">
        <v>86</v>
      </c>
    </row>
    <row r="219" spans="2:65" s="12" customFormat="1" ht="27">
      <c r="B219" s="220"/>
      <c r="C219" s="221"/>
      <c r="D219" s="214" t="s">
        <v>284</v>
      </c>
      <c r="E219" s="222" t="s">
        <v>21</v>
      </c>
      <c r="F219" s="223" t="s">
        <v>3348</v>
      </c>
      <c r="G219" s="221"/>
      <c r="H219" s="224">
        <v>281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284</v>
      </c>
      <c r="AU219" s="230" t="s">
        <v>86</v>
      </c>
      <c r="AV219" s="12" t="s">
        <v>86</v>
      </c>
      <c r="AW219" s="12" t="s">
        <v>39</v>
      </c>
      <c r="AX219" s="12" t="s">
        <v>84</v>
      </c>
      <c r="AY219" s="230" t="s">
        <v>201</v>
      </c>
    </row>
    <row r="220" spans="2:65" s="1" customFormat="1" ht="16.5" customHeight="1">
      <c r="B220" s="42"/>
      <c r="C220" s="255" t="s">
        <v>713</v>
      </c>
      <c r="D220" s="255" t="s">
        <v>497</v>
      </c>
      <c r="E220" s="256" t="s">
        <v>3366</v>
      </c>
      <c r="F220" s="257" t="s">
        <v>3367</v>
      </c>
      <c r="G220" s="258" t="s">
        <v>229</v>
      </c>
      <c r="H220" s="259">
        <v>562</v>
      </c>
      <c r="I220" s="260"/>
      <c r="J220" s="261">
        <f>ROUND(I220*H220,2)</f>
        <v>0</v>
      </c>
      <c r="K220" s="257" t="s">
        <v>21</v>
      </c>
      <c r="L220" s="262"/>
      <c r="M220" s="263" t="s">
        <v>21</v>
      </c>
      <c r="N220" s="264" t="s">
        <v>47</v>
      </c>
      <c r="O220" s="43"/>
      <c r="P220" s="211">
        <f>O220*H220</f>
        <v>0</v>
      </c>
      <c r="Q220" s="211">
        <v>8.8000000000000005E-3</v>
      </c>
      <c r="R220" s="211">
        <f>Q220*H220</f>
        <v>4.9456000000000007</v>
      </c>
      <c r="S220" s="211">
        <v>0</v>
      </c>
      <c r="T220" s="212">
        <f>S220*H220</f>
        <v>0</v>
      </c>
      <c r="AR220" s="25" t="s">
        <v>2694</v>
      </c>
      <c r="AT220" s="25" t="s">
        <v>497</v>
      </c>
      <c r="AU220" s="25" t="s">
        <v>86</v>
      </c>
      <c r="AY220" s="25" t="s">
        <v>201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84</v>
      </c>
      <c r="BK220" s="213">
        <f>ROUND(I220*H220,2)</f>
        <v>0</v>
      </c>
      <c r="BL220" s="25" t="s">
        <v>2694</v>
      </c>
      <c r="BM220" s="25" t="s">
        <v>3368</v>
      </c>
    </row>
    <row r="221" spans="2:65" s="1" customFormat="1" ht="13.5">
      <c r="B221" s="42"/>
      <c r="C221" s="64"/>
      <c r="D221" s="214" t="s">
        <v>210</v>
      </c>
      <c r="E221" s="64"/>
      <c r="F221" s="215" t="s">
        <v>3369</v>
      </c>
      <c r="G221" s="64"/>
      <c r="H221" s="64"/>
      <c r="I221" s="173"/>
      <c r="J221" s="64"/>
      <c r="K221" s="64"/>
      <c r="L221" s="62"/>
      <c r="M221" s="216"/>
      <c r="N221" s="43"/>
      <c r="O221" s="43"/>
      <c r="P221" s="43"/>
      <c r="Q221" s="43"/>
      <c r="R221" s="43"/>
      <c r="S221" s="43"/>
      <c r="T221" s="79"/>
      <c r="AT221" s="25" t="s">
        <v>210</v>
      </c>
      <c r="AU221" s="25" t="s">
        <v>86</v>
      </c>
    </row>
    <row r="222" spans="2:65" s="12" customFormat="1" ht="27">
      <c r="B222" s="220"/>
      <c r="C222" s="221"/>
      <c r="D222" s="214" t="s">
        <v>284</v>
      </c>
      <c r="E222" s="222" t="s">
        <v>21</v>
      </c>
      <c r="F222" s="223" t="s">
        <v>3370</v>
      </c>
      <c r="G222" s="221"/>
      <c r="H222" s="224">
        <v>562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284</v>
      </c>
      <c r="AU222" s="230" t="s">
        <v>86</v>
      </c>
      <c r="AV222" s="12" t="s">
        <v>86</v>
      </c>
      <c r="AW222" s="12" t="s">
        <v>39</v>
      </c>
      <c r="AX222" s="12" t="s">
        <v>84</v>
      </c>
      <c r="AY222" s="230" t="s">
        <v>201</v>
      </c>
    </row>
    <row r="223" spans="2:65" s="1" customFormat="1" ht="16.5" customHeight="1">
      <c r="B223" s="42"/>
      <c r="C223" s="255" t="s">
        <v>718</v>
      </c>
      <c r="D223" s="255" t="s">
        <v>497</v>
      </c>
      <c r="E223" s="256" t="s">
        <v>3371</v>
      </c>
      <c r="F223" s="257" t="s">
        <v>3372</v>
      </c>
      <c r="G223" s="258" t="s">
        <v>335</v>
      </c>
      <c r="H223" s="259">
        <v>40.67</v>
      </c>
      <c r="I223" s="260"/>
      <c r="J223" s="261">
        <f>ROUND(I223*H223,2)</f>
        <v>0</v>
      </c>
      <c r="K223" s="257" t="s">
        <v>214</v>
      </c>
      <c r="L223" s="262"/>
      <c r="M223" s="263" t="s">
        <v>21</v>
      </c>
      <c r="N223" s="264" t="s">
        <v>47</v>
      </c>
      <c r="O223" s="43"/>
      <c r="P223" s="211">
        <f>O223*H223</f>
        <v>0</v>
      </c>
      <c r="Q223" s="211">
        <v>1</v>
      </c>
      <c r="R223" s="211">
        <f>Q223*H223</f>
        <v>40.67</v>
      </c>
      <c r="S223" s="211">
        <v>0</v>
      </c>
      <c r="T223" s="212">
        <f>S223*H223</f>
        <v>0</v>
      </c>
      <c r="AR223" s="25" t="s">
        <v>2694</v>
      </c>
      <c r="AT223" s="25" t="s">
        <v>497</v>
      </c>
      <c r="AU223" s="25" t="s">
        <v>86</v>
      </c>
      <c r="AY223" s="25" t="s">
        <v>201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25" t="s">
        <v>84</v>
      </c>
      <c r="BK223" s="213">
        <f>ROUND(I223*H223,2)</f>
        <v>0</v>
      </c>
      <c r="BL223" s="25" t="s">
        <v>2694</v>
      </c>
      <c r="BM223" s="25" t="s">
        <v>3373</v>
      </c>
    </row>
    <row r="224" spans="2:65" s="1" customFormat="1" ht="13.5">
      <c r="B224" s="42"/>
      <c r="C224" s="64"/>
      <c r="D224" s="214" t="s">
        <v>210</v>
      </c>
      <c r="E224" s="64"/>
      <c r="F224" s="215" t="s">
        <v>3374</v>
      </c>
      <c r="G224" s="64"/>
      <c r="H224" s="64"/>
      <c r="I224" s="173"/>
      <c r="J224" s="64"/>
      <c r="K224" s="64"/>
      <c r="L224" s="62"/>
      <c r="M224" s="216"/>
      <c r="N224" s="43"/>
      <c r="O224" s="43"/>
      <c r="P224" s="43"/>
      <c r="Q224" s="43"/>
      <c r="R224" s="43"/>
      <c r="S224" s="43"/>
      <c r="T224" s="79"/>
      <c r="AT224" s="25" t="s">
        <v>210</v>
      </c>
      <c r="AU224" s="25" t="s">
        <v>86</v>
      </c>
    </row>
    <row r="225" spans="2:65" s="12" customFormat="1" ht="27">
      <c r="B225" s="220"/>
      <c r="C225" s="221"/>
      <c r="D225" s="214" t="s">
        <v>284</v>
      </c>
      <c r="E225" s="222" t="s">
        <v>21</v>
      </c>
      <c r="F225" s="223" t="s">
        <v>3375</v>
      </c>
      <c r="G225" s="221"/>
      <c r="H225" s="224">
        <v>40.67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284</v>
      </c>
      <c r="AU225" s="230" t="s">
        <v>86</v>
      </c>
      <c r="AV225" s="12" t="s">
        <v>86</v>
      </c>
      <c r="AW225" s="12" t="s">
        <v>39</v>
      </c>
      <c r="AX225" s="12" t="s">
        <v>84</v>
      </c>
      <c r="AY225" s="230" t="s">
        <v>201</v>
      </c>
    </row>
    <row r="226" spans="2:65" s="1" customFormat="1" ht="16.5" customHeight="1">
      <c r="B226" s="42"/>
      <c r="C226" s="202" t="s">
        <v>722</v>
      </c>
      <c r="D226" s="202" t="s">
        <v>204</v>
      </c>
      <c r="E226" s="203" t="s">
        <v>3376</v>
      </c>
      <c r="F226" s="204" t="s">
        <v>2803</v>
      </c>
      <c r="G226" s="205" t="s">
        <v>229</v>
      </c>
      <c r="H226" s="206">
        <v>10</v>
      </c>
      <c r="I226" s="207"/>
      <c r="J226" s="208">
        <f>ROUND(I226*H226,2)</f>
        <v>0</v>
      </c>
      <c r="K226" s="204" t="s">
        <v>214</v>
      </c>
      <c r="L226" s="62"/>
      <c r="M226" s="209" t="s">
        <v>21</v>
      </c>
      <c r="N226" s="210" t="s">
        <v>47</v>
      </c>
      <c r="O226" s="43"/>
      <c r="P226" s="211">
        <f>O226*H226</f>
        <v>0</v>
      </c>
      <c r="Q226" s="211">
        <v>7.6E-3</v>
      </c>
      <c r="R226" s="211">
        <f>Q226*H226</f>
        <v>7.5999999999999998E-2</v>
      </c>
      <c r="S226" s="211">
        <v>0</v>
      </c>
      <c r="T226" s="212">
        <f>S226*H226</f>
        <v>0</v>
      </c>
      <c r="AR226" s="25" t="s">
        <v>780</v>
      </c>
      <c r="AT226" s="25" t="s">
        <v>204</v>
      </c>
      <c r="AU226" s="25" t="s">
        <v>86</v>
      </c>
      <c r="AY226" s="25" t="s">
        <v>201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25" t="s">
        <v>84</v>
      </c>
      <c r="BK226" s="213">
        <f>ROUND(I226*H226,2)</f>
        <v>0</v>
      </c>
      <c r="BL226" s="25" t="s">
        <v>780</v>
      </c>
      <c r="BM226" s="25" t="s">
        <v>3377</v>
      </c>
    </row>
    <row r="227" spans="2:65" s="1" customFormat="1" ht="27">
      <c r="B227" s="42"/>
      <c r="C227" s="64"/>
      <c r="D227" s="214" t="s">
        <v>210</v>
      </c>
      <c r="E227" s="64"/>
      <c r="F227" s="215" t="s">
        <v>2805</v>
      </c>
      <c r="G227" s="64"/>
      <c r="H227" s="64"/>
      <c r="I227" s="173"/>
      <c r="J227" s="64"/>
      <c r="K227" s="64"/>
      <c r="L227" s="62"/>
      <c r="M227" s="216"/>
      <c r="N227" s="43"/>
      <c r="O227" s="43"/>
      <c r="P227" s="43"/>
      <c r="Q227" s="43"/>
      <c r="R227" s="43"/>
      <c r="S227" s="43"/>
      <c r="T227" s="79"/>
      <c r="AT227" s="25" t="s">
        <v>210</v>
      </c>
      <c r="AU227" s="25" t="s">
        <v>86</v>
      </c>
    </row>
    <row r="228" spans="2:65" s="1" customFormat="1" ht="16.5" customHeight="1">
      <c r="B228" s="42"/>
      <c r="C228" s="202" t="s">
        <v>728</v>
      </c>
      <c r="D228" s="202" t="s">
        <v>204</v>
      </c>
      <c r="E228" s="203" t="s">
        <v>3126</v>
      </c>
      <c r="F228" s="204" t="s">
        <v>3127</v>
      </c>
      <c r="G228" s="205" t="s">
        <v>311</v>
      </c>
      <c r="H228" s="206">
        <v>48.5</v>
      </c>
      <c r="I228" s="207"/>
      <c r="J228" s="208">
        <f>ROUND(I228*H228,2)</f>
        <v>0</v>
      </c>
      <c r="K228" s="204" t="s">
        <v>21</v>
      </c>
      <c r="L228" s="62"/>
      <c r="M228" s="209" t="s">
        <v>21</v>
      </c>
      <c r="N228" s="210" t="s">
        <v>47</v>
      </c>
      <c r="O228" s="43"/>
      <c r="P228" s="211">
        <f>O228*H228</f>
        <v>0</v>
      </c>
      <c r="Q228" s="211">
        <v>4.2999999999999997E-2</v>
      </c>
      <c r="R228" s="211">
        <f>Q228*H228</f>
        <v>2.0854999999999997</v>
      </c>
      <c r="S228" s="211">
        <v>0</v>
      </c>
      <c r="T228" s="212">
        <f>S228*H228</f>
        <v>0</v>
      </c>
      <c r="AR228" s="25" t="s">
        <v>780</v>
      </c>
      <c r="AT228" s="25" t="s">
        <v>204</v>
      </c>
      <c r="AU228" s="25" t="s">
        <v>86</v>
      </c>
      <c r="AY228" s="25" t="s">
        <v>201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25" t="s">
        <v>84</v>
      </c>
      <c r="BK228" s="213">
        <f>ROUND(I228*H228,2)</f>
        <v>0</v>
      </c>
      <c r="BL228" s="25" t="s">
        <v>780</v>
      </c>
      <c r="BM228" s="25" t="s">
        <v>3378</v>
      </c>
    </row>
    <row r="229" spans="2:65" s="1" customFormat="1" ht="27">
      <c r="B229" s="42"/>
      <c r="C229" s="64"/>
      <c r="D229" s="214" t="s">
        <v>210</v>
      </c>
      <c r="E229" s="64"/>
      <c r="F229" s="215" t="s">
        <v>3129</v>
      </c>
      <c r="G229" s="64"/>
      <c r="H229" s="64"/>
      <c r="I229" s="173"/>
      <c r="J229" s="64"/>
      <c r="K229" s="64"/>
      <c r="L229" s="62"/>
      <c r="M229" s="216"/>
      <c r="N229" s="43"/>
      <c r="O229" s="43"/>
      <c r="P229" s="43"/>
      <c r="Q229" s="43"/>
      <c r="R229" s="43"/>
      <c r="S229" s="43"/>
      <c r="T229" s="79"/>
      <c r="AT229" s="25" t="s">
        <v>210</v>
      </c>
      <c r="AU229" s="25" t="s">
        <v>86</v>
      </c>
    </row>
    <row r="230" spans="2:65" s="12" customFormat="1" ht="13.5">
      <c r="B230" s="220"/>
      <c r="C230" s="221"/>
      <c r="D230" s="214" t="s">
        <v>284</v>
      </c>
      <c r="E230" s="222" t="s">
        <v>21</v>
      </c>
      <c r="F230" s="223" t="s">
        <v>3354</v>
      </c>
      <c r="G230" s="221"/>
      <c r="H230" s="224">
        <v>48.5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284</v>
      </c>
      <c r="AU230" s="230" t="s">
        <v>86</v>
      </c>
      <c r="AV230" s="12" t="s">
        <v>86</v>
      </c>
      <c r="AW230" s="12" t="s">
        <v>39</v>
      </c>
      <c r="AX230" s="12" t="s">
        <v>84</v>
      </c>
      <c r="AY230" s="230" t="s">
        <v>201</v>
      </c>
    </row>
    <row r="231" spans="2:65" s="1" customFormat="1" ht="16.5" customHeight="1">
      <c r="B231" s="42"/>
      <c r="C231" s="255" t="s">
        <v>733</v>
      </c>
      <c r="D231" s="255" t="s">
        <v>497</v>
      </c>
      <c r="E231" s="256" t="s">
        <v>3130</v>
      </c>
      <c r="F231" s="257" t="s">
        <v>3131</v>
      </c>
      <c r="G231" s="258" t="s">
        <v>229</v>
      </c>
      <c r="H231" s="259">
        <v>97</v>
      </c>
      <c r="I231" s="260"/>
      <c r="J231" s="261">
        <f>ROUND(I231*H231,2)</f>
        <v>0</v>
      </c>
      <c r="K231" s="257" t="s">
        <v>214</v>
      </c>
      <c r="L231" s="262"/>
      <c r="M231" s="263" t="s">
        <v>21</v>
      </c>
      <c r="N231" s="264" t="s">
        <v>47</v>
      </c>
      <c r="O231" s="43"/>
      <c r="P231" s="211">
        <f>O231*H231</f>
        <v>0</v>
      </c>
      <c r="Q231" s="211">
        <v>6.0000000000000001E-3</v>
      </c>
      <c r="R231" s="211">
        <f>Q231*H231</f>
        <v>0.58199999999999996</v>
      </c>
      <c r="S231" s="211">
        <v>0</v>
      </c>
      <c r="T231" s="212">
        <f>S231*H231</f>
        <v>0</v>
      </c>
      <c r="AR231" s="25" t="s">
        <v>2694</v>
      </c>
      <c r="AT231" s="25" t="s">
        <v>497</v>
      </c>
      <c r="AU231" s="25" t="s">
        <v>86</v>
      </c>
      <c r="AY231" s="25" t="s">
        <v>201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25" t="s">
        <v>84</v>
      </c>
      <c r="BK231" s="213">
        <f>ROUND(I231*H231,2)</f>
        <v>0</v>
      </c>
      <c r="BL231" s="25" t="s">
        <v>2694</v>
      </c>
      <c r="BM231" s="25" t="s">
        <v>3379</v>
      </c>
    </row>
    <row r="232" spans="2:65" s="1" customFormat="1" ht="13.5">
      <c r="B232" s="42"/>
      <c r="C232" s="64"/>
      <c r="D232" s="214" t="s">
        <v>210</v>
      </c>
      <c r="E232" s="64"/>
      <c r="F232" s="215" t="s">
        <v>3133</v>
      </c>
      <c r="G232" s="64"/>
      <c r="H232" s="64"/>
      <c r="I232" s="173"/>
      <c r="J232" s="64"/>
      <c r="K232" s="64"/>
      <c r="L232" s="62"/>
      <c r="M232" s="216"/>
      <c r="N232" s="43"/>
      <c r="O232" s="43"/>
      <c r="P232" s="43"/>
      <c r="Q232" s="43"/>
      <c r="R232" s="43"/>
      <c r="S232" s="43"/>
      <c r="T232" s="79"/>
      <c r="AT232" s="25" t="s">
        <v>210</v>
      </c>
      <c r="AU232" s="25" t="s">
        <v>86</v>
      </c>
    </row>
    <row r="233" spans="2:65" s="12" customFormat="1" ht="13.5">
      <c r="B233" s="220"/>
      <c r="C233" s="221"/>
      <c r="D233" s="214" t="s">
        <v>284</v>
      </c>
      <c r="E233" s="222" t="s">
        <v>21</v>
      </c>
      <c r="F233" s="223" t="s">
        <v>3380</v>
      </c>
      <c r="G233" s="221"/>
      <c r="H233" s="224">
        <v>97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284</v>
      </c>
      <c r="AU233" s="230" t="s">
        <v>86</v>
      </c>
      <c r="AV233" s="12" t="s">
        <v>86</v>
      </c>
      <c r="AW233" s="12" t="s">
        <v>39</v>
      </c>
      <c r="AX233" s="12" t="s">
        <v>84</v>
      </c>
      <c r="AY233" s="230" t="s">
        <v>201</v>
      </c>
    </row>
    <row r="234" spans="2:65" s="1" customFormat="1" ht="16.5" customHeight="1">
      <c r="B234" s="42"/>
      <c r="C234" s="255" t="s">
        <v>740</v>
      </c>
      <c r="D234" s="255" t="s">
        <v>497</v>
      </c>
      <c r="E234" s="256" t="s">
        <v>3135</v>
      </c>
      <c r="F234" s="257" t="s">
        <v>3136</v>
      </c>
      <c r="G234" s="258" t="s">
        <v>229</v>
      </c>
      <c r="H234" s="259">
        <v>48.5</v>
      </c>
      <c r="I234" s="260"/>
      <c r="J234" s="261">
        <f>ROUND(I234*H234,2)</f>
        <v>0</v>
      </c>
      <c r="K234" s="257" t="s">
        <v>21</v>
      </c>
      <c r="L234" s="262"/>
      <c r="M234" s="263" t="s">
        <v>21</v>
      </c>
      <c r="N234" s="264" t="s">
        <v>47</v>
      </c>
      <c r="O234" s="43"/>
      <c r="P234" s="211">
        <f>O234*H234</f>
        <v>0</v>
      </c>
      <c r="Q234" s="211">
        <v>0.17899999999999999</v>
      </c>
      <c r="R234" s="211">
        <f>Q234*H234</f>
        <v>8.6814999999999998</v>
      </c>
      <c r="S234" s="211">
        <v>0</v>
      </c>
      <c r="T234" s="212">
        <f>S234*H234</f>
        <v>0</v>
      </c>
      <c r="AR234" s="25" t="s">
        <v>2694</v>
      </c>
      <c r="AT234" s="25" t="s">
        <v>497</v>
      </c>
      <c r="AU234" s="25" t="s">
        <v>86</v>
      </c>
      <c r="AY234" s="25" t="s">
        <v>201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25" t="s">
        <v>84</v>
      </c>
      <c r="BK234" s="213">
        <f>ROUND(I234*H234,2)</f>
        <v>0</v>
      </c>
      <c r="BL234" s="25" t="s">
        <v>2694</v>
      </c>
      <c r="BM234" s="25" t="s">
        <v>3381</v>
      </c>
    </row>
    <row r="235" spans="2:65" s="12" customFormat="1" ht="13.5">
      <c r="B235" s="220"/>
      <c r="C235" s="221"/>
      <c r="D235" s="214" t="s">
        <v>284</v>
      </c>
      <c r="E235" s="222" t="s">
        <v>21</v>
      </c>
      <c r="F235" s="223" t="s">
        <v>3354</v>
      </c>
      <c r="G235" s="221"/>
      <c r="H235" s="224">
        <v>48.5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284</v>
      </c>
      <c r="AU235" s="230" t="s">
        <v>86</v>
      </c>
      <c r="AV235" s="12" t="s">
        <v>86</v>
      </c>
      <c r="AW235" s="12" t="s">
        <v>39</v>
      </c>
      <c r="AX235" s="12" t="s">
        <v>84</v>
      </c>
      <c r="AY235" s="230" t="s">
        <v>201</v>
      </c>
    </row>
    <row r="236" spans="2:65" s="1" customFormat="1" ht="16.5" customHeight="1">
      <c r="B236" s="42"/>
      <c r="C236" s="202" t="s">
        <v>745</v>
      </c>
      <c r="D236" s="202" t="s">
        <v>204</v>
      </c>
      <c r="E236" s="203" t="s">
        <v>3382</v>
      </c>
      <c r="F236" s="204" t="s">
        <v>3383</v>
      </c>
      <c r="G236" s="205" t="s">
        <v>311</v>
      </c>
      <c r="H236" s="206">
        <v>281</v>
      </c>
      <c r="I236" s="207"/>
      <c r="J236" s="208">
        <f>ROUND(I236*H236,2)</f>
        <v>0</v>
      </c>
      <c r="K236" s="204" t="s">
        <v>214</v>
      </c>
      <c r="L236" s="62"/>
      <c r="M236" s="209" t="s">
        <v>21</v>
      </c>
      <c r="N236" s="210" t="s">
        <v>47</v>
      </c>
      <c r="O236" s="43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AR236" s="25" t="s">
        <v>780</v>
      </c>
      <c r="AT236" s="25" t="s">
        <v>204</v>
      </c>
      <c r="AU236" s="25" t="s">
        <v>86</v>
      </c>
      <c r="AY236" s="25" t="s">
        <v>201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25" t="s">
        <v>84</v>
      </c>
      <c r="BK236" s="213">
        <f>ROUND(I236*H236,2)</f>
        <v>0</v>
      </c>
      <c r="BL236" s="25" t="s">
        <v>780</v>
      </c>
      <c r="BM236" s="25" t="s">
        <v>3384</v>
      </c>
    </row>
    <row r="237" spans="2:65" s="1" customFormat="1" ht="27">
      <c r="B237" s="42"/>
      <c r="C237" s="64"/>
      <c r="D237" s="214" t="s">
        <v>210</v>
      </c>
      <c r="E237" s="64"/>
      <c r="F237" s="215" t="s">
        <v>3385</v>
      </c>
      <c r="G237" s="64"/>
      <c r="H237" s="64"/>
      <c r="I237" s="173"/>
      <c r="J237" s="64"/>
      <c r="K237" s="64"/>
      <c r="L237" s="62"/>
      <c r="M237" s="216"/>
      <c r="N237" s="43"/>
      <c r="O237" s="43"/>
      <c r="P237" s="43"/>
      <c r="Q237" s="43"/>
      <c r="R237" s="43"/>
      <c r="S237" s="43"/>
      <c r="T237" s="79"/>
      <c r="AT237" s="25" t="s">
        <v>210</v>
      </c>
      <c r="AU237" s="25" t="s">
        <v>86</v>
      </c>
    </row>
    <row r="238" spans="2:65" s="12" customFormat="1" ht="27">
      <c r="B238" s="220"/>
      <c r="C238" s="221"/>
      <c r="D238" s="214" t="s">
        <v>284</v>
      </c>
      <c r="E238" s="222" t="s">
        <v>21</v>
      </c>
      <c r="F238" s="223" t="s">
        <v>3348</v>
      </c>
      <c r="G238" s="221"/>
      <c r="H238" s="224">
        <v>281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284</v>
      </c>
      <c r="AU238" s="230" t="s">
        <v>86</v>
      </c>
      <c r="AV238" s="12" t="s">
        <v>86</v>
      </c>
      <c r="AW238" s="12" t="s">
        <v>39</v>
      </c>
      <c r="AX238" s="12" t="s">
        <v>84</v>
      </c>
      <c r="AY238" s="230" t="s">
        <v>201</v>
      </c>
    </row>
    <row r="239" spans="2:65" s="14" customFormat="1" ht="13.5">
      <c r="B239" s="242"/>
      <c r="C239" s="243"/>
      <c r="D239" s="214" t="s">
        <v>284</v>
      </c>
      <c r="E239" s="244" t="s">
        <v>21</v>
      </c>
      <c r="F239" s="245" t="s">
        <v>3349</v>
      </c>
      <c r="G239" s="243"/>
      <c r="H239" s="244" t="s">
        <v>21</v>
      </c>
      <c r="I239" s="246"/>
      <c r="J239" s="243"/>
      <c r="K239" s="243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284</v>
      </c>
      <c r="AU239" s="251" t="s">
        <v>86</v>
      </c>
      <c r="AV239" s="14" t="s">
        <v>84</v>
      </c>
      <c r="AW239" s="14" t="s">
        <v>39</v>
      </c>
      <c r="AX239" s="14" t="s">
        <v>76</v>
      </c>
      <c r="AY239" s="251" t="s">
        <v>201</v>
      </c>
    </row>
    <row r="240" spans="2:65" s="1" customFormat="1" ht="16.5" customHeight="1">
      <c r="B240" s="42"/>
      <c r="C240" s="202" t="s">
        <v>750</v>
      </c>
      <c r="D240" s="202" t="s">
        <v>204</v>
      </c>
      <c r="E240" s="203" t="s">
        <v>3386</v>
      </c>
      <c r="F240" s="204" t="s">
        <v>3387</v>
      </c>
      <c r="G240" s="205" t="s">
        <v>311</v>
      </c>
      <c r="H240" s="206">
        <v>48.5</v>
      </c>
      <c r="I240" s="207"/>
      <c r="J240" s="208">
        <f>ROUND(I240*H240,2)</f>
        <v>0</v>
      </c>
      <c r="K240" s="204" t="s">
        <v>214</v>
      </c>
      <c r="L240" s="62"/>
      <c r="M240" s="209" t="s">
        <v>21</v>
      </c>
      <c r="N240" s="210" t="s">
        <v>47</v>
      </c>
      <c r="O240" s="43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AR240" s="25" t="s">
        <v>780</v>
      </c>
      <c r="AT240" s="25" t="s">
        <v>204</v>
      </c>
      <c r="AU240" s="25" t="s">
        <v>86</v>
      </c>
      <c r="AY240" s="25" t="s">
        <v>201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25" t="s">
        <v>84</v>
      </c>
      <c r="BK240" s="213">
        <f>ROUND(I240*H240,2)</f>
        <v>0</v>
      </c>
      <c r="BL240" s="25" t="s">
        <v>780</v>
      </c>
      <c r="BM240" s="25" t="s">
        <v>3388</v>
      </c>
    </row>
    <row r="241" spans="2:65" s="1" customFormat="1" ht="27">
      <c r="B241" s="42"/>
      <c r="C241" s="64"/>
      <c r="D241" s="214" t="s">
        <v>210</v>
      </c>
      <c r="E241" s="64"/>
      <c r="F241" s="215" t="s">
        <v>3389</v>
      </c>
      <c r="G241" s="64"/>
      <c r="H241" s="64"/>
      <c r="I241" s="173"/>
      <c r="J241" s="64"/>
      <c r="K241" s="64"/>
      <c r="L241" s="62"/>
      <c r="M241" s="216"/>
      <c r="N241" s="43"/>
      <c r="O241" s="43"/>
      <c r="P241" s="43"/>
      <c r="Q241" s="43"/>
      <c r="R241" s="43"/>
      <c r="S241" s="43"/>
      <c r="T241" s="79"/>
      <c r="AT241" s="25" t="s">
        <v>210</v>
      </c>
      <c r="AU241" s="25" t="s">
        <v>86</v>
      </c>
    </row>
    <row r="242" spans="2:65" s="12" customFormat="1" ht="13.5">
      <c r="B242" s="220"/>
      <c r="C242" s="221"/>
      <c r="D242" s="214" t="s">
        <v>284</v>
      </c>
      <c r="E242" s="222" t="s">
        <v>21</v>
      </c>
      <c r="F242" s="223" t="s">
        <v>3354</v>
      </c>
      <c r="G242" s="221"/>
      <c r="H242" s="224">
        <v>48.5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284</v>
      </c>
      <c r="AU242" s="230" t="s">
        <v>86</v>
      </c>
      <c r="AV242" s="12" t="s">
        <v>86</v>
      </c>
      <c r="AW242" s="12" t="s">
        <v>39</v>
      </c>
      <c r="AX242" s="12" t="s">
        <v>84</v>
      </c>
      <c r="AY242" s="230" t="s">
        <v>201</v>
      </c>
    </row>
    <row r="243" spans="2:65" s="14" customFormat="1" ht="13.5">
      <c r="B243" s="242"/>
      <c r="C243" s="243"/>
      <c r="D243" s="214" t="s">
        <v>284</v>
      </c>
      <c r="E243" s="244" t="s">
        <v>21</v>
      </c>
      <c r="F243" s="245" t="s">
        <v>3355</v>
      </c>
      <c r="G243" s="243"/>
      <c r="H243" s="244" t="s">
        <v>21</v>
      </c>
      <c r="I243" s="246"/>
      <c r="J243" s="243"/>
      <c r="K243" s="243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284</v>
      </c>
      <c r="AU243" s="251" t="s">
        <v>86</v>
      </c>
      <c r="AV243" s="14" t="s">
        <v>84</v>
      </c>
      <c r="AW243" s="14" t="s">
        <v>39</v>
      </c>
      <c r="AX243" s="14" t="s">
        <v>76</v>
      </c>
      <c r="AY243" s="251" t="s">
        <v>201</v>
      </c>
    </row>
    <row r="244" spans="2:65" s="1" customFormat="1" ht="16.5" customHeight="1">
      <c r="B244" s="42"/>
      <c r="C244" s="202" t="s">
        <v>758</v>
      </c>
      <c r="D244" s="202" t="s">
        <v>204</v>
      </c>
      <c r="E244" s="203" t="s">
        <v>3138</v>
      </c>
      <c r="F244" s="204" t="s">
        <v>3139</v>
      </c>
      <c r="G244" s="205" t="s">
        <v>311</v>
      </c>
      <c r="H244" s="206">
        <v>9.5</v>
      </c>
      <c r="I244" s="207"/>
      <c r="J244" s="208">
        <f>ROUND(I244*H244,2)</f>
        <v>0</v>
      </c>
      <c r="K244" s="204" t="s">
        <v>214</v>
      </c>
      <c r="L244" s="62"/>
      <c r="M244" s="209" t="s">
        <v>21</v>
      </c>
      <c r="N244" s="210" t="s">
        <v>47</v>
      </c>
      <c r="O244" s="43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AR244" s="25" t="s">
        <v>780</v>
      </c>
      <c r="AT244" s="25" t="s">
        <v>204</v>
      </c>
      <c r="AU244" s="25" t="s">
        <v>86</v>
      </c>
      <c r="AY244" s="25" t="s">
        <v>201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25" t="s">
        <v>84</v>
      </c>
      <c r="BK244" s="213">
        <f>ROUND(I244*H244,2)</f>
        <v>0</v>
      </c>
      <c r="BL244" s="25" t="s">
        <v>780</v>
      </c>
      <c r="BM244" s="25" t="s">
        <v>3390</v>
      </c>
    </row>
    <row r="245" spans="2:65" s="1" customFormat="1" ht="27">
      <c r="B245" s="42"/>
      <c r="C245" s="64"/>
      <c r="D245" s="214" t="s">
        <v>210</v>
      </c>
      <c r="E245" s="64"/>
      <c r="F245" s="215" t="s">
        <v>3141</v>
      </c>
      <c r="G245" s="64"/>
      <c r="H245" s="64"/>
      <c r="I245" s="173"/>
      <c r="J245" s="64"/>
      <c r="K245" s="64"/>
      <c r="L245" s="62"/>
      <c r="M245" s="216"/>
      <c r="N245" s="43"/>
      <c r="O245" s="43"/>
      <c r="P245" s="43"/>
      <c r="Q245" s="43"/>
      <c r="R245" s="43"/>
      <c r="S245" s="43"/>
      <c r="T245" s="79"/>
      <c r="AT245" s="25" t="s">
        <v>210</v>
      </c>
      <c r="AU245" s="25" t="s">
        <v>86</v>
      </c>
    </row>
    <row r="246" spans="2:65" s="1" customFormat="1" ht="16.5" customHeight="1">
      <c r="B246" s="42"/>
      <c r="C246" s="202" t="s">
        <v>763</v>
      </c>
      <c r="D246" s="202" t="s">
        <v>204</v>
      </c>
      <c r="E246" s="203" t="s">
        <v>3146</v>
      </c>
      <c r="F246" s="204" t="s">
        <v>2754</v>
      </c>
      <c r="G246" s="205" t="s">
        <v>288</v>
      </c>
      <c r="H246" s="206">
        <v>31.547000000000001</v>
      </c>
      <c r="I246" s="207"/>
      <c r="J246" s="208">
        <f>ROUND(I246*H246,2)</f>
        <v>0</v>
      </c>
      <c r="K246" s="204" t="s">
        <v>214</v>
      </c>
      <c r="L246" s="62"/>
      <c r="M246" s="209" t="s">
        <v>21</v>
      </c>
      <c r="N246" s="210" t="s">
        <v>47</v>
      </c>
      <c r="O246" s="43"/>
      <c r="P246" s="211">
        <f>O246*H246</f>
        <v>0</v>
      </c>
      <c r="Q246" s="211">
        <v>0</v>
      </c>
      <c r="R246" s="211">
        <f>Q246*H246</f>
        <v>0</v>
      </c>
      <c r="S246" s="211">
        <v>0</v>
      </c>
      <c r="T246" s="212">
        <f>S246*H246</f>
        <v>0</v>
      </c>
      <c r="AR246" s="25" t="s">
        <v>780</v>
      </c>
      <c r="AT246" s="25" t="s">
        <v>204</v>
      </c>
      <c r="AU246" s="25" t="s">
        <v>86</v>
      </c>
      <c r="AY246" s="25" t="s">
        <v>201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25" t="s">
        <v>84</v>
      </c>
      <c r="BK246" s="213">
        <f>ROUND(I246*H246,2)</f>
        <v>0</v>
      </c>
      <c r="BL246" s="25" t="s">
        <v>780</v>
      </c>
      <c r="BM246" s="25" t="s">
        <v>3391</v>
      </c>
    </row>
    <row r="247" spans="2:65" s="1" customFormat="1" ht="27">
      <c r="B247" s="42"/>
      <c r="C247" s="64"/>
      <c r="D247" s="214" t="s">
        <v>210</v>
      </c>
      <c r="E247" s="64"/>
      <c r="F247" s="215" t="s">
        <v>3148</v>
      </c>
      <c r="G247" s="64"/>
      <c r="H247" s="64"/>
      <c r="I247" s="173"/>
      <c r="J247" s="64"/>
      <c r="K247" s="64"/>
      <c r="L247" s="62"/>
      <c r="M247" s="216"/>
      <c r="N247" s="43"/>
      <c r="O247" s="43"/>
      <c r="P247" s="43"/>
      <c r="Q247" s="43"/>
      <c r="R247" s="43"/>
      <c r="S247" s="43"/>
      <c r="T247" s="79"/>
      <c r="AT247" s="25" t="s">
        <v>210</v>
      </c>
      <c r="AU247" s="25" t="s">
        <v>86</v>
      </c>
    </row>
    <row r="248" spans="2:65" s="14" customFormat="1" ht="13.5">
      <c r="B248" s="242"/>
      <c r="C248" s="243"/>
      <c r="D248" s="214" t="s">
        <v>284</v>
      </c>
      <c r="E248" s="244" t="s">
        <v>21</v>
      </c>
      <c r="F248" s="245" t="s">
        <v>3392</v>
      </c>
      <c r="G248" s="243"/>
      <c r="H248" s="244" t="s">
        <v>21</v>
      </c>
      <c r="I248" s="246"/>
      <c r="J248" s="243"/>
      <c r="K248" s="243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284</v>
      </c>
      <c r="AU248" s="251" t="s">
        <v>86</v>
      </c>
      <c r="AV248" s="14" t="s">
        <v>84</v>
      </c>
      <c r="AW248" s="14" t="s">
        <v>39</v>
      </c>
      <c r="AX248" s="14" t="s">
        <v>76</v>
      </c>
      <c r="AY248" s="251" t="s">
        <v>201</v>
      </c>
    </row>
    <row r="249" spans="2:65" s="12" customFormat="1" ht="13.5">
      <c r="B249" s="220"/>
      <c r="C249" s="221"/>
      <c r="D249" s="214" t="s">
        <v>284</v>
      </c>
      <c r="E249" s="222" t="s">
        <v>21</v>
      </c>
      <c r="F249" s="223" t="s">
        <v>3393</v>
      </c>
      <c r="G249" s="221"/>
      <c r="H249" s="224">
        <v>1.1779999999999999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284</v>
      </c>
      <c r="AU249" s="230" t="s">
        <v>86</v>
      </c>
      <c r="AV249" s="12" t="s">
        <v>86</v>
      </c>
      <c r="AW249" s="12" t="s">
        <v>39</v>
      </c>
      <c r="AX249" s="12" t="s">
        <v>76</v>
      </c>
      <c r="AY249" s="230" t="s">
        <v>201</v>
      </c>
    </row>
    <row r="250" spans="2:65" s="14" customFormat="1" ht="13.5">
      <c r="B250" s="242"/>
      <c r="C250" s="243"/>
      <c r="D250" s="214" t="s">
        <v>284</v>
      </c>
      <c r="E250" s="244" t="s">
        <v>21</v>
      </c>
      <c r="F250" s="245" t="s">
        <v>3355</v>
      </c>
      <c r="G250" s="243"/>
      <c r="H250" s="244" t="s">
        <v>21</v>
      </c>
      <c r="I250" s="246"/>
      <c r="J250" s="243"/>
      <c r="K250" s="243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284</v>
      </c>
      <c r="AU250" s="251" t="s">
        <v>86</v>
      </c>
      <c r="AV250" s="14" t="s">
        <v>84</v>
      </c>
      <c r="AW250" s="14" t="s">
        <v>39</v>
      </c>
      <c r="AX250" s="14" t="s">
        <v>76</v>
      </c>
      <c r="AY250" s="251" t="s">
        <v>201</v>
      </c>
    </row>
    <row r="251" spans="2:65" s="12" customFormat="1" ht="13.5">
      <c r="B251" s="220"/>
      <c r="C251" s="221"/>
      <c r="D251" s="214" t="s">
        <v>284</v>
      </c>
      <c r="E251" s="222" t="s">
        <v>21</v>
      </c>
      <c r="F251" s="223" t="s">
        <v>3394</v>
      </c>
      <c r="G251" s="221"/>
      <c r="H251" s="224">
        <v>3.395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284</v>
      </c>
      <c r="AU251" s="230" t="s">
        <v>86</v>
      </c>
      <c r="AV251" s="12" t="s">
        <v>86</v>
      </c>
      <c r="AW251" s="12" t="s">
        <v>39</v>
      </c>
      <c r="AX251" s="12" t="s">
        <v>76</v>
      </c>
      <c r="AY251" s="230" t="s">
        <v>201</v>
      </c>
    </row>
    <row r="252" spans="2:65" s="14" customFormat="1" ht="13.5">
      <c r="B252" s="242"/>
      <c r="C252" s="243"/>
      <c r="D252" s="214" t="s">
        <v>284</v>
      </c>
      <c r="E252" s="244" t="s">
        <v>21</v>
      </c>
      <c r="F252" s="245" t="s">
        <v>3395</v>
      </c>
      <c r="G252" s="243"/>
      <c r="H252" s="244" t="s">
        <v>21</v>
      </c>
      <c r="I252" s="246"/>
      <c r="J252" s="243"/>
      <c r="K252" s="243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284</v>
      </c>
      <c r="AU252" s="251" t="s">
        <v>86</v>
      </c>
      <c r="AV252" s="14" t="s">
        <v>84</v>
      </c>
      <c r="AW252" s="14" t="s">
        <v>39</v>
      </c>
      <c r="AX252" s="14" t="s">
        <v>76</v>
      </c>
      <c r="AY252" s="251" t="s">
        <v>201</v>
      </c>
    </row>
    <row r="253" spans="2:65" s="12" customFormat="1" ht="27">
      <c r="B253" s="220"/>
      <c r="C253" s="221"/>
      <c r="D253" s="214" t="s">
        <v>284</v>
      </c>
      <c r="E253" s="222" t="s">
        <v>21</v>
      </c>
      <c r="F253" s="223" t="s">
        <v>3396</v>
      </c>
      <c r="G253" s="221"/>
      <c r="H253" s="224">
        <v>19.670000000000002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284</v>
      </c>
      <c r="AU253" s="230" t="s">
        <v>86</v>
      </c>
      <c r="AV253" s="12" t="s">
        <v>86</v>
      </c>
      <c r="AW253" s="12" t="s">
        <v>39</v>
      </c>
      <c r="AX253" s="12" t="s">
        <v>76</v>
      </c>
      <c r="AY253" s="230" t="s">
        <v>201</v>
      </c>
    </row>
    <row r="254" spans="2:65" s="14" customFormat="1" ht="13.5">
      <c r="B254" s="242"/>
      <c r="C254" s="243"/>
      <c r="D254" s="214" t="s">
        <v>284</v>
      </c>
      <c r="E254" s="244" t="s">
        <v>21</v>
      </c>
      <c r="F254" s="245" t="s">
        <v>3397</v>
      </c>
      <c r="G254" s="243"/>
      <c r="H254" s="244" t="s">
        <v>21</v>
      </c>
      <c r="I254" s="246"/>
      <c r="J254" s="243"/>
      <c r="K254" s="243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284</v>
      </c>
      <c r="AU254" s="251" t="s">
        <v>86</v>
      </c>
      <c r="AV254" s="14" t="s">
        <v>84</v>
      </c>
      <c r="AW254" s="14" t="s">
        <v>39</v>
      </c>
      <c r="AX254" s="14" t="s">
        <v>76</v>
      </c>
      <c r="AY254" s="251" t="s">
        <v>201</v>
      </c>
    </row>
    <row r="255" spans="2:65" s="12" customFormat="1" ht="13.5">
      <c r="B255" s="220"/>
      <c r="C255" s="221"/>
      <c r="D255" s="214" t="s">
        <v>284</v>
      </c>
      <c r="E255" s="222" t="s">
        <v>21</v>
      </c>
      <c r="F255" s="223" t="s">
        <v>3322</v>
      </c>
      <c r="G255" s="221"/>
      <c r="H255" s="224">
        <v>7.3040000000000003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284</v>
      </c>
      <c r="AU255" s="230" t="s">
        <v>86</v>
      </c>
      <c r="AV255" s="12" t="s">
        <v>86</v>
      </c>
      <c r="AW255" s="12" t="s">
        <v>39</v>
      </c>
      <c r="AX255" s="12" t="s">
        <v>76</v>
      </c>
      <c r="AY255" s="230" t="s">
        <v>201</v>
      </c>
    </row>
    <row r="256" spans="2:65" s="13" customFormat="1" ht="13.5">
      <c r="B256" s="231"/>
      <c r="C256" s="232"/>
      <c r="D256" s="214" t="s">
        <v>284</v>
      </c>
      <c r="E256" s="233" t="s">
        <v>21</v>
      </c>
      <c r="F256" s="234" t="s">
        <v>293</v>
      </c>
      <c r="G256" s="232"/>
      <c r="H256" s="235">
        <v>31.547000000000001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284</v>
      </c>
      <c r="AU256" s="241" t="s">
        <v>86</v>
      </c>
      <c r="AV256" s="13" t="s">
        <v>219</v>
      </c>
      <c r="AW256" s="13" t="s">
        <v>39</v>
      </c>
      <c r="AX256" s="13" t="s">
        <v>84</v>
      </c>
      <c r="AY256" s="241" t="s">
        <v>201</v>
      </c>
    </row>
    <row r="257" spans="2:65" s="1" customFormat="1" ht="16.5" customHeight="1">
      <c r="B257" s="42"/>
      <c r="C257" s="202" t="s">
        <v>768</v>
      </c>
      <c r="D257" s="202" t="s">
        <v>204</v>
      </c>
      <c r="E257" s="203" t="s">
        <v>3150</v>
      </c>
      <c r="F257" s="204" t="s">
        <v>3151</v>
      </c>
      <c r="G257" s="205" t="s">
        <v>288</v>
      </c>
      <c r="H257" s="206">
        <v>599.39300000000003</v>
      </c>
      <c r="I257" s="207"/>
      <c r="J257" s="208">
        <f>ROUND(I257*H257,2)</f>
        <v>0</v>
      </c>
      <c r="K257" s="204" t="s">
        <v>214</v>
      </c>
      <c r="L257" s="62"/>
      <c r="M257" s="209" t="s">
        <v>21</v>
      </c>
      <c r="N257" s="210" t="s">
        <v>47</v>
      </c>
      <c r="O257" s="43"/>
      <c r="P257" s="211">
        <f>O257*H257</f>
        <v>0</v>
      </c>
      <c r="Q257" s="211">
        <v>0</v>
      </c>
      <c r="R257" s="211">
        <f>Q257*H257</f>
        <v>0</v>
      </c>
      <c r="S257" s="211">
        <v>0</v>
      </c>
      <c r="T257" s="212">
        <f>S257*H257</f>
        <v>0</v>
      </c>
      <c r="AR257" s="25" t="s">
        <v>780</v>
      </c>
      <c r="AT257" s="25" t="s">
        <v>204</v>
      </c>
      <c r="AU257" s="25" t="s">
        <v>86</v>
      </c>
      <c r="AY257" s="25" t="s">
        <v>201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25" t="s">
        <v>84</v>
      </c>
      <c r="BK257" s="213">
        <f>ROUND(I257*H257,2)</f>
        <v>0</v>
      </c>
      <c r="BL257" s="25" t="s">
        <v>780</v>
      </c>
      <c r="BM257" s="25" t="s">
        <v>3398</v>
      </c>
    </row>
    <row r="258" spans="2:65" s="1" customFormat="1" ht="40.5">
      <c r="B258" s="42"/>
      <c r="C258" s="64"/>
      <c r="D258" s="214" t="s">
        <v>210</v>
      </c>
      <c r="E258" s="64"/>
      <c r="F258" s="215" t="s">
        <v>3153</v>
      </c>
      <c r="G258" s="64"/>
      <c r="H258" s="64"/>
      <c r="I258" s="173"/>
      <c r="J258" s="64"/>
      <c r="K258" s="64"/>
      <c r="L258" s="62"/>
      <c r="M258" s="216"/>
      <c r="N258" s="43"/>
      <c r="O258" s="43"/>
      <c r="P258" s="43"/>
      <c r="Q258" s="43"/>
      <c r="R258" s="43"/>
      <c r="S258" s="43"/>
      <c r="T258" s="79"/>
      <c r="AT258" s="25" t="s">
        <v>210</v>
      </c>
      <c r="AU258" s="25" t="s">
        <v>86</v>
      </c>
    </row>
    <row r="259" spans="2:65" s="12" customFormat="1" ht="13.5">
      <c r="B259" s="220"/>
      <c r="C259" s="221"/>
      <c r="D259" s="214" t="s">
        <v>284</v>
      </c>
      <c r="E259" s="222" t="s">
        <v>21</v>
      </c>
      <c r="F259" s="223" t="s">
        <v>3399</v>
      </c>
      <c r="G259" s="221"/>
      <c r="H259" s="224">
        <v>599.39300000000003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284</v>
      </c>
      <c r="AU259" s="230" t="s">
        <v>86</v>
      </c>
      <c r="AV259" s="12" t="s">
        <v>86</v>
      </c>
      <c r="AW259" s="12" t="s">
        <v>39</v>
      </c>
      <c r="AX259" s="12" t="s">
        <v>76</v>
      </c>
      <c r="AY259" s="230" t="s">
        <v>201</v>
      </c>
    </row>
    <row r="260" spans="2:65" s="13" customFormat="1" ht="13.5">
      <c r="B260" s="231"/>
      <c r="C260" s="232"/>
      <c r="D260" s="214" t="s">
        <v>284</v>
      </c>
      <c r="E260" s="233" t="s">
        <v>21</v>
      </c>
      <c r="F260" s="234" t="s">
        <v>293</v>
      </c>
      <c r="G260" s="232"/>
      <c r="H260" s="235">
        <v>599.39300000000003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284</v>
      </c>
      <c r="AU260" s="241" t="s">
        <v>86</v>
      </c>
      <c r="AV260" s="13" t="s">
        <v>219</v>
      </c>
      <c r="AW260" s="13" t="s">
        <v>39</v>
      </c>
      <c r="AX260" s="13" t="s">
        <v>84</v>
      </c>
      <c r="AY260" s="241" t="s">
        <v>201</v>
      </c>
    </row>
    <row r="261" spans="2:65" s="11" customFormat="1" ht="29.85" customHeight="1">
      <c r="B261" s="186"/>
      <c r="C261" s="187"/>
      <c r="D261" s="188" t="s">
        <v>75</v>
      </c>
      <c r="E261" s="200" t="s">
        <v>202</v>
      </c>
      <c r="F261" s="200" t="s">
        <v>203</v>
      </c>
      <c r="G261" s="187"/>
      <c r="H261" s="187"/>
      <c r="I261" s="190"/>
      <c r="J261" s="201">
        <f>BK261</f>
        <v>0</v>
      </c>
      <c r="K261" s="187"/>
      <c r="L261" s="192"/>
      <c r="M261" s="193"/>
      <c r="N261" s="194"/>
      <c r="O261" s="194"/>
      <c r="P261" s="195">
        <f>SUM(P262:P266)</f>
        <v>0</v>
      </c>
      <c r="Q261" s="194"/>
      <c r="R261" s="195">
        <f>SUM(R262:R266)</f>
        <v>0</v>
      </c>
      <c r="S261" s="194"/>
      <c r="T261" s="196">
        <f>SUM(T262:T266)</f>
        <v>0</v>
      </c>
      <c r="AR261" s="197" t="s">
        <v>200</v>
      </c>
      <c r="AT261" s="198" t="s">
        <v>75</v>
      </c>
      <c r="AU261" s="198" t="s">
        <v>84</v>
      </c>
      <c r="AY261" s="197" t="s">
        <v>201</v>
      </c>
      <c r="BK261" s="199">
        <f>SUM(BK262:BK266)</f>
        <v>0</v>
      </c>
    </row>
    <row r="262" spans="2:65" s="1" customFormat="1" ht="16.5" customHeight="1">
      <c r="B262" s="42"/>
      <c r="C262" s="202" t="s">
        <v>773</v>
      </c>
      <c r="D262" s="202" t="s">
        <v>204</v>
      </c>
      <c r="E262" s="203" t="s">
        <v>216</v>
      </c>
      <c r="F262" s="204" t="s">
        <v>3155</v>
      </c>
      <c r="G262" s="205" t="s">
        <v>3156</v>
      </c>
      <c r="H262" s="206">
        <v>1</v>
      </c>
      <c r="I262" s="207"/>
      <c r="J262" s="208">
        <f>ROUND(I262*H262,2)</f>
        <v>0</v>
      </c>
      <c r="K262" s="204" t="s">
        <v>21</v>
      </c>
      <c r="L262" s="62"/>
      <c r="M262" s="209" t="s">
        <v>21</v>
      </c>
      <c r="N262" s="210" t="s">
        <v>47</v>
      </c>
      <c r="O262" s="43"/>
      <c r="P262" s="211">
        <f>O262*H262</f>
        <v>0</v>
      </c>
      <c r="Q262" s="211">
        <v>0</v>
      </c>
      <c r="R262" s="211">
        <f>Q262*H262</f>
        <v>0</v>
      </c>
      <c r="S262" s="211">
        <v>0</v>
      </c>
      <c r="T262" s="212">
        <f>S262*H262</f>
        <v>0</v>
      </c>
      <c r="AR262" s="25" t="s">
        <v>208</v>
      </c>
      <c r="AT262" s="25" t="s">
        <v>204</v>
      </c>
      <c r="AU262" s="25" t="s">
        <v>86</v>
      </c>
      <c r="AY262" s="25" t="s">
        <v>201</v>
      </c>
      <c r="BE262" s="213">
        <f>IF(N262="základní",J262,0)</f>
        <v>0</v>
      </c>
      <c r="BF262" s="213">
        <f>IF(N262="snížená",J262,0)</f>
        <v>0</v>
      </c>
      <c r="BG262" s="213">
        <f>IF(N262="zákl. přenesená",J262,0)</f>
        <v>0</v>
      </c>
      <c r="BH262" s="213">
        <f>IF(N262="sníž. přenesená",J262,0)</f>
        <v>0</v>
      </c>
      <c r="BI262" s="213">
        <f>IF(N262="nulová",J262,0)</f>
        <v>0</v>
      </c>
      <c r="BJ262" s="25" t="s">
        <v>84</v>
      </c>
      <c r="BK262" s="213">
        <f>ROUND(I262*H262,2)</f>
        <v>0</v>
      </c>
      <c r="BL262" s="25" t="s">
        <v>208</v>
      </c>
      <c r="BM262" s="25" t="s">
        <v>3400</v>
      </c>
    </row>
    <row r="263" spans="2:65" s="1" customFormat="1" ht="13.5">
      <c r="B263" s="42"/>
      <c r="C263" s="64"/>
      <c r="D263" s="214" t="s">
        <v>210</v>
      </c>
      <c r="E263" s="64"/>
      <c r="F263" s="215" t="s">
        <v>3158</v>
      </c>
      <c r="G263" s="64"/>
      <c r="H263" s="64"/>
      <c r="I263" s="173"/>
      <c r="J263" s="64"/>
      <c r="K263" s="64"/>
      <c r="L263" s="62"/>
      <c r="M263" s="216"/>
      <c r="N263" s="43"/>
      <c r="O263" s="43"/>
      <c r="P263" s="43"/>
      <c r="Q263" s="43"/>
      <c r="R263" s="43"/>
      <c r="S263" s="43"/>
      <c r="T263" s="79"/>
      <c r="AT263" s="25" t="s">
        <v>210</v>
      </c>
      <c r="AU263" s="25" t="s">
        <v>86</v>
      </c>
    </row>
    <row r="264" spans="2:65" s="1" customFormat="1" ht="27">
      <c r="B264" s="42"/>
      <c r="C264" s="64"/>
      <c r="D264" s="214" t="s">
        <v>1639</v>
      </c>
      <c r="E264" s="64"/>
      <c r="F264" s="265" t="s">
        <v>3159</v>
      </c>
      <c r="G264" s="64"/>
      <c r="H264" s="64"/>
      <c r="I264" s="173"/>
      <c r="J264" s="64"/>
      <c r="K264" s="64"/>
      <c r="L264" s="62"/>
      <c r="M264" s="216"/>
      <c r="N264" s="43"/>
      <c r="O264" s="43"/>
      <c r="P264" s="43"/>
      <c r="Q264" s="43"/>
      <c r="R264" s="43"/>
      <c r="S264" s="43"/>
      <c r="T264" s="79"/>
      <c r="AT264" s="25" t="s">
        <v>1639</v>
      </c>
      <c r="AU264" s="25" t="s">
        <v>86</v>
      </c>
    </row>
    <row r="265" spans="2:65" s="1" customFormat="1" ht="16.5" customHeight="1">
      <c r="B265" s="42"/>
      <c r="C265" s="202" t="s">
        <v>780</v>
      </c>
      <c r="D265" s="202" t="s">
        <v>204</v>
      </c>
      <c r="E265" s="203" t="s">
        <v>223</v>
      </c>
      <c r="F265" s="204" t="s">
        <v>3160</v>
      </c>
      <c r="G265" s="205" t="s">
        <v>3156</v>
      </c>
      <c r="H265" s="206">
        <v>1</v>
      </c>
      <c r="I265" s="207"/>
      <c r="J265" s="208">
        <f>ROUND(I265*H265,2)</f>
        <v>0</v>
      </c>
      <c r="K265" s="204" t="s">
        <v>21</v>
      </c>
      <c r="L265" s="62"/>
      <c r="M265" s="209" t="s">
        <v>21</v>
      </c>
      <c r="N265" s="210" t="s">
        <v>47</v>
      </c>
      <c r="O265" s="43"/>
      <c r="P265" s="211">
        <f>O265*H265</f>
        <v>0</v>
      </c>
      <c r="Q265" s="211">
        <v>0</v>
      </c>
      <c r="R265" s="211">
        <f>Q265*H265</f>
        <v>0</v>
      </c>
      <c r="S265" s="211">
        <v>0</v>
      </c>
      <c r="T265" s="212">
        <f>S265*H265</f>
        <v>0</v>
      </c>
      <c r="AR265" s="25" t="s">
        <v>208</v>
      </c>
      <c r="AT265" s="25" t="s">
        <v>204</v>
      </c>
      <c r="AU265" s="25" t="s">
        <v>86</v>
      </c>
      <c r="AY265" s="25" t="s">
        <v>201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25" t="s">
        <v>84</v>
      </c>
      <c r="BK265" s="213">
        <f>ROUND(I265*H265,2)</f>
        <v>0</v>
      </c>
      <c r="BL265" s="25" t="s">
        <v>208</v>
      </c>
      <c r="BM265" s="25" t="s">
        <v>3401</v>
      </c>
    </row>
    <row r="266" spans="2:65" s="1" customFormat="1" ht="13.5">
      <c r="B266" s="42"/>
      <c r="C266" s="64"/>
      <c r="D266" s="214" t="s">
        <v>210</v>
      </c>
      <c r="E266" s="64"/>
      <c r="F266" s="215" t="s">
        <v>3162</v>
      </c>
      <c r="G266" s="64"/>
      <c r="H266" s="64"/>
      <c r="I266" s="173"/>
      <c r="J266" s="64"/>
      <c r="K266" s="64"/>
      <c r="L266" s="62"/>
      <c r="M266" s="216"/>
      <c r="N266" s="43"/>
      <c r="O266" s="43"/>
      <c r="P266" s="43"/>
      <c r="Q266" s="43"/>
      <c r="R266" s="43"/>
      <c r="S266" s="43"/>
      <c r="T266" s="79"/>
      <c r="AT266" s="25" t="s">
        <v>210</v>
      </c>
      <c r="AU266" s="25" t="s">
        <v>86</v>
      </c>
    </row>
    <row r="267" spans="2:65" s="11" customFormat="1" ht="37.35" customHeight="1">
      <c r="B267" s="186"/>
      <c r="C267" s="187"/>
      <c r="D267" s="188" t="s">
        <v>75</v>
      </c>
      <c r="E267" s="189" t="s">
        <v>990</v>
      </c>
      <c r="F267" s="189" t="s">
        <v>991</v>
      </c>
      <c r="G267" s="187"/>
      <c r="H267" s="187"/>
      <c r="I267" s="190"/>
      <c r="J267" s="191">
        <f>BK267</f>
        <v>0</v>
      </c>
      <c r="K267" s="187"/>
      <c r="L267" s="192"/>
      <c r="M267" s="193"/>
      <c r="N267" s="194"/>
      <c r="O267" s="194"/>
      <c r="P267" s="195">
        <f>P268</f>
        <v>0</v>
      </c>
      <c r="Q267" s="194"/>
      <c r="R267" s="195">
        <f>R268</f>
        <v>3.3541819999999998</v>
      </c>
      <c r="S267" s="194"/>
      <c r="T267" s="196">
        <f>T268</f>
        <v>0</v>
      </c>
      <c r="AR267" s="197" t="s">
        <v>86</v>
      </c>
      <c r="AT267" s="198" t="s">
        <v>75</v>
      </c>
      <c r="AU267" s="198" t="s">
        <v>76</v>
      </c>
      <c r="AY267" s="197" t="s">
        <v>201</v>
      </c>
      <c r="BK267" s="199">
        <f>BK268</f>
        <v>0</v>
      </c>
    </row>
    <row r="268" spans="2:65" s="11" customFormat="1" ht="19.899999999999999" customHeight="1">
      <c r="B268" s="186"/>
      <c r="C268" s="187"/>
      <c r="D268" s="188" t="s">
        <v>75</v>
      </c>
      <c r="E268" s="200" t="s">
        <v>3402</v>
      </c>
      <c r="F268" s="200" t="s">
        <v>3403</v>
      </c>
      <c r="G268" s="187"/>
      <c r="H268" s="187"/>
      <c r="I268" s="190"/>
      <c r="J268" s="201">
        <f>BK268</f>
        <v>0</v>
      </c>
      <c r="K268" s="187"/>
      <c r="L268" s="192"/>
      <c r="M268" s="193"/>
      <c r="N268" s="194"/>
      <c r="O268" s="194"/>
      <c r="P268" s="195">
        <f>SUM(P269:P312)</f>
        <v>0</v>
      </c>
      <c r="Q268" s="194"/>
      <c r="R268" s="195">
        <f>SUM(R269:R312)</f>
        <v>3.3541819999999998</v>
      </c>
      <c r="S268" s="194"/>
      <c r="T268" s="196">
        <f>SUM(T269:T312)</f>
        <v>0</v>
      </c>
      <c r="AR268" s="197" t="s">
        <v>86</v>
      </c>
      <c r="AT268" s="198" t="s">
        <v>75</v>
      </c>
      <c r="AU268" s="198" t="s">
        <v>84</v>
      </c>
      <c r="AY268" s="197" t="s">
        <v>201</v>
      </c>
      <c r="BK268" s="199">
        <f>SUM(BK269:BK312)</f>
        <v>0</v>
      </c>
    </row>
    <row r="269" spans="2:65" s="1" customFormat="1" ht="25.5" customHeight="1">
      <c r="B269" s="42"/>
      <c r="C269" s="202" t="s">
        <v>785</v>
      </c>
      <c r="D269" s="202" t="s">
        <v>204</v>
      </c>
      <c r="E269" s="203" t="s">
        <v>3404</v>
      </c>
      <c r="F269" s="204" t="s">
        <v>3405</v>
      </c>
      <c r="G269" s="205" t="s">
        <v>311</v>
      </c>
      <c r="H269" s="206">
        <v>281.2</v>
      </c>
      <c r="I269" s="207"/>
      <c r="J269" s="208">
        <f>ROUND(I269*H269,2)</f>
        <v>0</v>
      </c>
      <c r="K269" s="204" t="s">
        <v>214</v>
      </c>
      <c r="L269" s="62"/>
      <c r="M269" s="209" t="s">
        <v>21</v>
      </c>
      <c r="N269" s="210" t="s">
        <v>47</v>
      </c>
      <c r="O269" s="43"/>
      <c r="P269" s="211">
        <f>O269*H269</f>
        <v>0</v>
      </c>
      <c r="Q269" s="211">
        <v>0</v>
      </c>
      <c r="R269" s="211">
        <f>Q269*H269</f>
        <v>0</v>
      </c>
      <c r="S269" s="211">
        <v>0</v>
      </c>
      <c r="T269" s="212">
        <f>S269*H269</f>
        <v>0</v>
      </c>
      <c r="AR269" s="25" t="s">
        <v>780</v>
      </c>
      <c r="AT269" s="25" t="s">
        <v>204</v>
      </c>
      <c r="AU269" s="25" t="s">
        <v>86</v>
      </c>
      <c r="AY269" s="25" t="s">
        <v>201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25" t="s">
        <v>84</v>
      </c>
      <c r="BK269" s="213">
        <f>ROUND(I269*H269,2)</f>
        <v>0</v>
      </c>
      <c r="BL269" s="25" t="s">
        <v>780</v>
      </c>
      <c r="BM269" s="25" t="s">
        <v>3406</v>
      </c>
    </row>
    <row r="270" spans="2:65" s="1" customFormat="1" ht="27">
      <c r="B270" s="42"/>
      <c r="C270" s="64"/>
      <c r="D270" s="214" t="s">
        <v>210</v>
      </c>
      <c r="E270" s="64"/>
      <c r="F270" s="215" t="s">
        <v>3407</v>
      </c>
      <c r="G270" s="64"/>
      <c r="H270" s="64"/>
      <c r="I270" s="173"/>
      <c r="J270" s="64"/>
      <c r="K270" s="64"/>
      <c r="L270" s="62"/>
      <c r="M270" s="216"/>
      <c r="N270" s="43"/>
      <c r="O270" s="43"/>
      <c r="P270" s="43"/>
      <c r="Q270" s="43"/>
      <c r="R270" s="43"/>
      <c r="S270" s="43"/>
      <c r="T270" s="79"/>
      <c r="AT270" s="25" t="s">
        <v>210</v>
      </c>
      <c r="AU270" s="25" t="s">
        <v>86</v>
      </c>
    </row>
    <row r="271" spans="2:65" s="12" customFormat="1" ht="13.5">
      <c r="B271" s="220"/>
      <c r="C271" s="221"/>
      <c r="D271" s="214" t="s">
        <v>284</v>
      </c>
      <c r="E271" s="222" t="s">
        <v>21</v>
      </c>
      <c r="F271" s="223" t="s">
        <v>3408</v>
      </c>
      <c r="G271" s="221"/>
      <c r="H271" s="224">
        <v>281.2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284</v>
      </c>
      <c r="AU271" s="230" t="s">
        <v>86</v>
      </c>
      <c r="AV271" s="12" t="s">
        <v>86</v>
      </c>
      <c r="AW271" s="12" t="s">
        <v>39</v>
      </c>
      <c r="AX271" s="12" t="s">
        <v>84</v>
      </c>
      <c r="AY271" s="230" t="s">
        <v>201</v>
      </c>
    </row>
    <row r="272" spans="2:65" s="1" customFormat="1" ht="25.5" customHeight="1">
      <c r="B272" s="42"/>
      <c r="C272" s="202" t="s">
        <v>792</v>
      </c>
      <c r="D272" s="202" t="s">
        <v>204</v>
      </c>
      <c r="E272" s="203" t="s">
        <v>3409</v>
      </c>
      <c r="F272" s="204" t="s">
        <v>3410</v>
      </c>
      <c r="G272" s="205" t="s">
        <v>311</v>
      </c>
      <c r="H272" s="206">
        <v>290</v>
      </c>
      <c r="I272" s="207"/>
      <c r="J272" s="208">
        <f>ROUND(I272*H272,2)</f>
        <v>0</v>
      </c>
      <c r="K272" s="204" t="s">
        <v>21</v>
      </c>
      <c r="L272" s="62"/>
      <c r="M272" s="209" t="s">
        <v>21</v>
      </c>
      <c r="N272" s="210" t="s">
        <v>47</v>
      </c>
      <c r="O272" s="43"/>
      <c r="P272" s="211">
        <f>O272*H272</f>
        <v>0</v>
      </c>
      <c r="Q272" s="211">
        <v>0</v>
      </c>
      <c r="R272" s="211">
        <f>Q272*H272</f>
        <v>0</v>
      </c>
      <c r="S272" s="211">
        <v>0</v>
      </c>
      <c r="T272" s="212">
        <f>S272*H272</f>
        <v>0</v>
      </c>
      <c r="AR272" s="25" t="s">
        <v>780</v>
      </c>
      <c r="AT272" s="25" t="s">
        <v>204</v>
      </c>
      <c r="AU272" s="25" t="s">
        <v>86</v>
      </c>
      <c r="AY272" s="25" t="s">
        <v>201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25" t="s">
        <v>84</v>
      </c>
      <c r="BK272" s="213">
        <f>ROUND(I272*H272,2)</f>
        <v>0</v>
      </c>
      <c r="BL272" s="25" t="s">
        <v>780</v>
      </c>
      <c r="BM272" s="25" t="s">
        <v>3411</v>
      </c>
    </row>
    <row r="273" spans="2:65" s="1" customFormat="1" ht="27">
      <c r="B273" s="42"/>
      <c r="C273" s="64"/>
      <c r="D273" s="214" t="s">
        <v>210</v>
      </c>
      <c r="E273" s="64"/>
      <c r="F273" s="215" t="s">
        <v>3412</v>
      </c>
      <c r="G273" s="64"/>
      <c r="H273" s="64"/>
      <c r="I273" s="173"/>
      <c r="J273" s="64"/>
      <c r="K273" s="64"/>
      <c r="L273" s="62"/>
      <c r="M273" s="216"/>
      <c r="N273" s="43"/>
      <c r="O273" s="43"/>
      <c r="P273" s="43"/>
      <c r="Q273" s="43"/>
      <c r="R273" s="43"/>
      <c r="S273" s="43"/>
      <c r="T273" s="79"/>
      <c r="AT273" s="25" t="s">
        <v>210</v>
      </c>
      <c r="AU273" s="25" t="s">
        <v>86</v>
      </c>
    </row>
    <row r="274" spans="2:65" s="12" customFormat="1" ht="13.5">
      <c r="B274" s="220"/>
      <c r="C274" s="221"/>
      <c r="D274" s="214" t="s">
        <v>284</v>
      </c>
      <c r="E274" s="222" t="s">
        <v>21</v>
      </c>
      <c r="F274" s="223" t="s">
        <v>3413</v>
      </c>
      <c r="G274" s="221"/>
      <c r="H274" s="224">
        <v>290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284</v>
      </c>
      <c r="AU274" s="230" t="s">
        <v>86</v>
      </c>
      <c r="AV274" s="12" t="s">
        <v>86</v>
      </c>
      <c r="AW274" s="12" t="s">
        <v>39</v>
      </c>
      <c r="AX274" s="12" t="s">
        <v>84</v>
      </c>
      <c r="AY274" s="230" t="s">
        <v>201</v>
      </c>
    </row>
    <row r="275" spans="2:65" s="1" customFormat="1" ht="25.5" customHeight="1">
      <c r="B275" s="42"/>
      <c r="C275" s="202" t="s">
        <v>796</v>
      </c>
      <c r="D275" s="202" t="s">
        <v>204</v>
      </c>
      <c r="E275" s="203" t="s">
        <v>3414</v>
      </c>
      <c r="F275" s="204" t="s">
        <v>3415</v>
      </c>
      <c r="G275" s="205" t="s">
        <v>311</v>
      </c>
      <c r="H275" s="206">
        <v>121</v>
      </c>
      <c r="I275" s="207"/>
      <c r="J275" s="208">
        <f>ROUND(I275*H275,2)</f>
        <v>0</v>
      </c>
      <c r="K275" s="204" t="s">
        <v>214</v>
      </c>
      <c r="L275" s="62"/>
      <c r="M275" s="209" t="s">
        <v>21</v>
      </c>
      <c r="N275" s="210" t="s">
        <v>47</v>
      </c>
      <c r="O275" s="43"/>
      <c r="P275" s="211">
        <f>O275*H275</f>
        <v>0</v>
      </c>
      <c r="Q275" s="211">
        <v>0</v>
      </c>
      <c r="R275" s="211">
        <f>Q275*H275</f>
        <v>0</v>
      </c>
      <c r="S275" s="211">
        <v>0</v>
      </c>
      <c r="T275" s="212">
        <f>S275*H275</f>
        <v>0</v>
      </c>
      <c r="AR275" s="25" t="s">
        <v>360</v>
      </c>
      <c r="AT275" s="25" t="s">
        <v>204</v>
      </c>
      <c r="AU275" s="25" t="s">
        <v>86</v>
      </c>
      <c r="AY275" s="25" t="s">
        <v>201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25" t="s">
        <v>84</v>
      </c>
      <c r="BK275" s="213">
        <f>ROUND(I275*H275,2)</f>
        <v>0</v>
      </c>
      <c r="BL275" s="25" t="s">
        <v>360</v>
      </c>
      <c r="BM275" s="25" t="s">
        <v>3416</v>
      </c>
    </row>
    <row r="276" spans="2:65" s="1" customFormat="1" ht="27">
      <c r="B276" s="42"/>
      <c r="C276" s="64"/>
      <c r="D276" s="214" t="s">
        <v>210</v>
      </c>
      <c r="E276" s="64"/>
      <c r="F276" s="215" t="s">
        <v>3417</v>
      </c>
      <c r="G276" s="64"/>
      <c r="H276" s="64"/>
      <c r="I276" s="173"/>
      <c r="J276" s="64"/>
      <c r="K276" s="64"/>
      <c r="L276" s="62"/>
      <c r="M276" s="216"/>
      <c r="N276" s="43"/>
      <c r="O276" s="43"/>
      <c r="P276" s="43"/>
      <c r="Q276" s="43"/>
      <c r="R276" s="43"/>
      <c r="S276" s="43"/>
      <c r="T276" s="79"/>
      <c r="AT276" s="25" t="s">
        <v>210</v>
      </c>
      <c r="AU276" s="25" t="s">
        <v>86</v>
      </c>
    </row>
    <row r="277" spans="2:65" s="12" customFormat="1" ht="13.5">
      <c r="B277" s="220"/>
      <c r="C277" s="221"/>
      <c r="D277" s="214" t="s">
        <v>284</v>
      </c>
      <c r="E277" s="222" t="s">
        <v>21</v>
      </c>
      <c r="F277" s="223" t="s">
        <v>3418</v>
      </c>
      <c r="G277" s="221"/>
      <c r="H277" s="224">
        <v>121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284</v>
      </c>
      <c r="AU277" s="230" t="s">
        <v>86</v>
      </c>
      <c r="AV277" s="12" t="s">
        <v>86</v>
      </c>
      <c r="AW277" s="12" t="s">
        <v>39</v>
      </c>
      <c r="AX277" s="12" t="s">
        <v>84</v>
      </c>
      <c r="AY277" s="230" t="s">
        <v>201</v>
      </c>
    </row>
    <row r="278" spans="2:65" s="1" customFormat="1" ht="16.5" customHeight="1">
      <c r="B278" s="42"/>
      <c r="C278" s="255" t="s">
        <v>802</v>
      </c>
      <c r="D278" s="255" t="s">
        <v>497</v>
      </c>
      <c r="E278" s="256" t="s">
        <v>3419</v>
      </c>
      <c r="F278" s="257" t="s">
        <v>3420</v>
      </c>
      <c r="G278" s="258" t="s">
        <v>311</v>
      </c>
      <c r="H278" s="259">
        <v>121</v>
      </c>
      <c r="I278" s="260"/>
      <c r="J278" s="261">
        <f>ROUND(I278*H278,2)</f>
        <v>0</v>
      </c>
      <c r="K278" s="257" t="s">
        <v>214</v>
      </c>
      <c r="L278" s="262"/>
      <c r="M278" s="263" t="s">
        <v>21</v>
      </c>
      <c r="N278" s="264" t="s">
        <v>47</v>
      </c>
      <c r="O278" s="43"/>
      <c r="P278" s="211">
        <f>O278*H278</f>
        <v>0</v>
      </c>
      <c r="Q278" s="211">
        <v>1.2E-4</v>
      </c>
      <c r="R278" s="211">
        <f>Q278*H278</f>
        <v>1.452E-2</v>
      </c>
      <c r="S278" s="211">
        <v>0</v>
      </c>
      <c r="T278" s="212">
        <f>S278*H278</f>
        <v>0</v>
      </c>
      <c r="AR278" s="25" t="s">
        <v>593</v>
      </c>
      <c r="AT278" s="25" t="s">
        <v>497</v>
      </c>
      <c r="AU278" s="25" t="s">
        <v>86</v>
      </c>
      <c r="AY278" s="25" t="s">
        <v>201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25" t="s">
        <v>84</v>
      </c>
      <c r="BK278" s="213">
        <f>ROUND(I278*H278,2)</f>
        <v>0</v>
      </c>
      <c r="BL278" s="25" t="s">
        <v>360</v>
      </c>
      <c r="BM278" s="25" t="s">
        <v>3421</v>
      </c>
    </row>
    <row r="279" spans="2:65" s="1" customFormat="1" ht="13.5">
      <c r="B279" s="42"/>
      <c r="C279" s="64"/>
      <c r="D279" s="214" t="s">
        <v>210</v>
      </c>
      <c r="E279" s="64"/>
      <c r="F279" s="215" t="s">
        <v>3420</v>
      </c>
      <c r="G279" s="64"/>
      <c r="H279" s="64"/>
      <c r="I279" s="173"/>
      <c r="J279" s="64"/>
      <c r="K279" s="64"/>
      <c r="L279" s="62"/>
      <c r="M279" s="216"/>
      <c r="N279" s="43"/>
      <c r="O279" s="43"/>
      <c r="P279" s="43"/>
      <c r="Q279" s="43"/>
      <c r="R279" s="43"/>
      <c r="S279" s="43"/>
      <c r="T279" s="79"/>
      <c r="AT279" s="25" t="s">
        <v>210</v>
      </c>
      <c r="AU279" s="25" t="s">
        <v>86</v>
      </c>
    </row>
    <row r="280" spans="2:65" s="1" customFormat="1" ht="27">
      <c r="B280" s="42"/>
      <c r="C280" s="64"/>
      <c r="D280" s="214" t="s">
        <v>1639</v>
      </c>
      <c r="E280" s="64"/>
      <c r="F280" s="265" t="s">
        <v>3422</v>
      </c>
      <c r="G280" s="64"/>
      <c r="H280" s="64"/>
      <c r="I280" s="173"/>
      <c r="J280" s="64"/>
      <c r="K280" s="64"/>
      <c r="L280" s="62"/>
      <c r="M280" s="216"/>
      <c r="N280" s="43"/>
      <c r="O280" s="43"/>
      <c r="P280" s="43"/>
      <c r="Q280" s="43"/>
      <c r="R280" s="43"/>
      <c r="S280" s="43"/>
      <c r="T280" s="79"/>
      <c r="AT280" s="25" t="s">
        <v>1639</v>
      </c>
      <c r="AU280" s="25" t="s">
        <v>86</v>
      </c>
    </row>
    <row r="281" spans="2:65" s="12" customFormat="1" ht="13.5">
      <c r="B281" s="220"/>
      <c r="C281" s="221"/>
      <c r="D281" s="214" t="s">
        <v>284</v>
      </c>
      <c r="E281" s="222" t="s">
        <v>21</v>
      </c>
      <c r="F281" s="223" t="s">
        <v>3418</v>
      </c>
      <c r="G281" s="221"/>
      <c r="H281" s="224">
        <v>121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284</v>
      </c>
      <c r="AU281" s="230" t="s">
        <v>86</v>
      </c>
      <c r="AV281" s="12" t="s">
        <v>86</v>
      </c>
      <c r="AW281" s="12" t="s">
        <v>39</v>
      </c>
      <c r="AX281" s="12" t="s">
        <v>84</v>
      </c>
      <c r="AY281" s="230" t="s">
        <v>201</v>
      </c>
    </row>
    <row r="282" spans="2:65" s="1" customFormat="1" ht="16.5" customHeight="1">
      <c r="B282" s="42"/>
      <c r="C282" s="202" t="s">
        <v>808</v>
      </c>
      <c r="D282" s="202" t="s">
        <v>204</v>
      </c>
      <c r="E282" s="203" t="s">
        <v>3423</v>
      </c>
      <c r="F282" s="204" t="s">
        <v>3424</v>
      </c>
      <c r="G282" s="205" t="s">
        <v>311</v>
      </c>
      <c r="H282" s="206">
        <v>49.5</v>
      </c>
      <c r="I282" s="207"/>
      <c r="J282" s="208">
        <f>ROUND(I282*H282,2)</f>
        <v>0</v>
      </c>
      <c r="K282" s="204" t="s">
        <v>214</v>
      </c>
      <c r="L282" s="62"/>
      <c r="M282" s="209" t="s">
        <v>21</v>
      </c>
      <c r="N282" s="210" t="s">
        <v>47</v>
      </c>
      <c r="O282" s="43"/>
      <c r="P282" s="211">
        <f>O282*H282</f>
        <v>0</v>
      </c>
      <c r="Q282" s="211">
        <v>0</v>
      </c>
      <c r="R282" s="211">
        <f>Q282*H282</f>
        <v>0</v>
      </c>
      <c r="S282" s="211">
        <v>0</v>
      </c>
      <c r="T282" s="212">
        <f>S282*H282</f>
        <v>0</v>
      </c>
      <c r="AR282" s="25" t="s">
        <v>360</v>
      </c>
      <c r="AT282" s="25" t="s">
        <v>204</v>
      </c>
      <c r="AU282" s="25" t="s">
        <v>86</v>
      </c>
      <c r="AY282" s="25" t="s">
        <v>201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25" t="s">
        <v>84</v>
      </c>
      <c r="BK282" s="213">
        <f>ROUND(I282*H282,2)</f>
        <v>0</v>
      </c>
      <c r="BL282" s="25" t="s">
        <v>360</v>
      </c>
      <c r="BM282" s="25" t="s">
        <v>3425</v>
      </c>
    </row>
    <row r="283" spans="2:65" s="1" customFormat="1" ht="27">
      <c r="B283" s="42"/>
      <c r="C283" s="64"/>
      <c r="D283" s="214" t="s">
        <v>210</v>
      </c>
      <c r="E283" s="64"/>
      <c r="F283" s="215" t="s">
        <v>3426</v>
      </c>
      <c r="G283" s="64"/>
      <c r="H283" s="64"/>
      <c r="I283" s="173"/>
      <c r="J283" s="64"/>
      <c r="K283" s="64"/>
      <c r="L283" s="62"/>
      <c r="M283" s="216"/>
      <c r="N283" s="43"/>
      <c r="O283" s="43"/>
      <c r="P283" s="43"/>
      <c r="Q283" s="43"/>
      <c r="R283" s="43"/>
      <c r="S283" s="43"/>
      <c r="T283" s="79"/>
      <c r="AT283" s="25" t="s">
        <v>210</v>
      </c>
      <c r="AU283" s="25" t="s">
        <v>86</v>
      </c>
    </row>
    <row r="284" spans="2:65" s="12" customFormat="1" ht="13.5">
      <c r="B284" s="220"/>
      <c r="C284" s="221"/>
      <c r="D284" s="214" t="s">
        <v>284</v>
      </c>
      <c r="E284" s="222" t="s">
        <v>21</v>
      </c>
      <c r="F284" s="223" t="s">
        <v>3427</v>
      </c>
      <c r="G284" s="221"/>
      <c r="H284" s="224">
        <v>9.5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284</v>
      </c>
      <c r="AU284" s="230" t="s">
        <v>86</v>
      </c>
      <c r="AV284" s="12" t="s">
        <v>86</v>
      </c>
      <c r="AW284" s="12" t="s">
        <v>39</v>
      </c>
      <c r="AX284" s="12" t="s">
        <v>84</v>
      </c>
      <c r="AY284" s="230" t="s">
        <v>201</v>
      </c>
    </row>
    <row r="285" spans="2:65" s="1" customFormat="1" ht="16.5" customHeight="1">
      <c r="B285" s="42"/>
      <c r="C285" s="255" t="s">
        <v>814</v>
      </c>
      <c r="D285" s="255" t="s">
        <v>497</v>
      </c>
      <c r="E285" s="256" t="s">
        <v>3428</v>
      </c>
      <c r="F285" s="257" t="s">
        <v>3429</v>
      </c>
      <c r="G285" s="258" t="s">
        <v>311</v>
      </c>
      <c r="H285" s="259">
        <v>33</v>
      </c>
      <c r="I285" s="260"/>
      <c r="J285" s="261">
        <f>ROUND(I285*H285,2)</f>
        <v>0</v>
      </c>
      <c r="K285" s="257" t="s">
        <v>214</v>
      </c>
      <c r="L285" s="262"/>
      <c r="M285" s="263" t="s">
        <v>21</v>
      </c>
      <c r="N285" s="264" t="s">
        <v>47</v>
      </c>
      <c r="O285" s="43"/>
      <c r="P285" s="211">
        <f>O285*H285</f>
        <v>0</v>
      </c>
      <c r="Q285" s="211">
        <v>6.3000000000000003E-4</v>
      </c>
      <c r="R285" s="211">
        <f>Q285*H285</f>
        <v>2.0789999999999999E-2</v>
      </c>
      <c r="S285" s="211">
        <v>0</v>
      </c>
      <c r="T285" s="212">
        <f>S285*H285</f>
        <v>0</v>
      </c>
      <c r="AR285" s="25" t="s">
        <v>593</v>
      </c>
      <c r="AT285" s="25" t="s">
        <v>497</v>
      </c>
      <c r="AU285" s="25" t="s">
        <v>86</v>
      </c>
      <c r="AY285" s="25" t="s">
        <v>201</v>
      </c>
      <c r="BE285" s="213">
        <f>IF(N285="základní",J285,0)</f>
        <v>0</v>
      </c>
      <c r="BF285" s="213">
        <f>IF(N285="snížená",J285,0)</f>
        <v>0</v>
      </c>
      <c r="BG285" s="213">
        <f>IF(N285="zákl. přenesená",J285,0)</f>
        <v>0</v>
      </c>
      <c r="BH285" s="213">
        <f>IF(N285="sníž. přenesená",J285,0)</f>
        <v>0</v>
      </c>
      <c r="BI285" s="213">
        <f>IF(N285="nulová",J285,0)</f>
        <v>0</v>
      </c>
      <c r="BJ285" s="25" t="s">
        <v>84</v>
      </c>
      <c r="BK285" s="213">
        <f>ROUND(I285*H285,2)</f>
        <v>0</v>
      </c>
      <c r="BL285" s="25" t="s">
        <v>360</v>
      </c>
      <c r="BM285" s="25" t="s">
        <v>3430</v>
      </c>
    </row>
    <row r="286" spans="2:65" s="1" customFormat="1" ht="13.5">
      <c r="B286" s="42"/>
      <c r="C286" s="64"/>
      <c r="D286" s="214" t="s">
        <v>210</v>
      </c>
      <c r="E286" s="64"/>
      <c r="F286" s="215" t="s">
        <v>3429</v>
      </c>
      <c r="G286" s="64"/>
      <c r="H286" s="64"/>
      <c r="I286" s="173"/>
      <c r="J286" s="64"/>
      <c r="K286" s="64"/>
      <c r="L286" s="62"/>
      <c r="M286" s="216"/>
      <c r="N286" s="43"/>
      <c r="O286" s="43"/>
      <c r="P286" s="43"/>
      <c r="Q286" s="43"/>
      <c r="R286" s="43"/>
      <c r="S286" s="43"/>
      <c r="T286" s="79"/>
      <c r="AT286" s="25" t="s">
        <v>210</v>
      </c>
      <c r="AU286" s="25" t="s">
        <v>86</v>
      </c>
    </row>
    <row r="287" spans="2:65" s="1" customFormat="1" ht="27">
      <c r="B287" s="42"/>
      <c r="C287" s="64"/>
      <c r="D287" s="214" t="s">
        <v>1639</v>
      </c>
      <c r="E287" s="64"/>
      <c r="F287" s="265" t="s">
        <v>3431</v>
      </c>
      <c r="G287" s="64"/>
      <c r="H287" s="64"/>
      <c r="I287" s="173"/>
      <c r="J287" s="64"/>
      <c r="K287" s="64"/>
      <c r="L287" s="62"/>
      <c r="M287" s="216"/>
      <c r="N287" s="43"/>
      <c r="O287" s="43"/>
      <c r="P287" s="43"/>
      <c r="Q287" s="43"/>
      <c r="R287" s="43"/>
      <c r="S287" s="43"/>
      <c r="T287" s="79"/>
      <c r="AT287" s="25" t="s">
        <v>1639</v>
      </c>
      <c r="AU287" s="25" t="s">
        <v>86</v>
      </c>
    </row>
    <row r="288" spans="2:65" s="12" customFormat="1" ht="13.5">
      <c r="B288" s="220"/>
      <c r="C288" s="221"/>
      <c r="D288" s="214" t="s">
        <v>284</v>
      </c>
      <c r="E288" s="222" t="s">
        <v>21</v>
      </c>
      <c r="F288" s="223" t="s">
        <v>3432</v>
      </c>
      <c r="G288" s="221"/>
      <c r="H288" s="224">
        <v>33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284</v>
      </c>
      <c r="AU288" s="230" t="s">
        <v>86</v>
      </c>
      <c r="AV288" s="12" t="s">
        <v>86</v>
      </c>
      <c r="AW288" s="12" t="s">
        <v>39</v>
      </c>
      <c r="AX288" s="12" t="s">
        <v>84</v>
      </c>
      <c r="AY288" s="230" t="s">
        <v>201</v>
      </c>
    </row>
    <row r="289" spans="2:65" s="1" customFormat="1" ht="25.5" customHeight="1">
      <c r="B289" s="42"/>
      <c r="C289" s="202" t="s">
        <v>820</v>
      </c>
      <c r="D289" s="202" t="s">
        <v>204</v>
      </c>
      <c r="E289" s="203" t="s">
        <v>3433</v>
      </c>
      <c r="F289" s="204" t="s">
        <v>3434</v>
      </c>
      <c r="G289" s="205" t="s">
        <v>311</v>
      </c>
      <c r="H289" s="206">
        <v>88.5</v>
      </c>
      <c r="I289" s="207"/>
      <c r="J289" s="208">
        <f>ROUND(I289*H289,2)</f>
        <v>0</v>
      </c>
      <c r="K289" s="204" t="s">
        <v>214</v>
      </c>
      <c r="L289" s="62"/>
      <c r="M289" s="209" t="s">
        <v>21</v>
      </c>
      <c r="N289" s="210" t="s">
        <v>47</v>
      </c>
      <c r="O289" s="43"/>
      <c r="P289" s="211">
        <f>O289*H289</f>
        <v>0</v>
      </c>
      <c r="Q289" s="211">
        <v>0</v>
      </c>
      <c r="R289" s="211">
        <f>Q289*H289</f>
        <v>0</v>
      </c>
      <c r="S289" s="211">
        <v>0</v>
      </c>
      <c r="T289" s="212">
        <f>S289*H289</f>
        <v>0</v>
      </c>
      <c r="AR289" s="25" t="s">
        <v>360</v>
      </c>
      <c r="AT289" s="25" t="s">
        <v>204</v>
      </c>
      <c r="AU289" s="25" t="s">
        <v>86</v>
      </c>
      <c r="AY289" s="25" t="s">
        <v>201</v>
      </c>
      <c r="BE289" s="213">
        <f>IF(N289="základní",J289,0)</f>
        <v>0</v>
      </c>
      <c r="BF289" s="213">
        <f>IF(N289="snížená",J289,0)</f>
        <v>0</v>
      </c>
      <c r="BG289" s="213">
        <f>IF(N289="zákl. přenesená",J289,0)</f>
        <v>0</v>
      </c>
      <c r="BH289" s="213">
        <f>IF(N289="sníž. přenesená",J289,0)</f>
        <v>0</v>
      </c>
      <c r="BI289" s="213">
        <f>IF(N289="nulová",J289,0)</f>
        <v>0</v>
      </c>
      <c r="BJ289" s="25" t="s">
        <v>84</v>
      </c>
      <c r="BK289" s="213">
        <f>ROUND(I289*H289,2)</f>
        <v>0</v>
      </c>
      <c r="BL289" s="25" t="s">
        <v>360</v>
      </c>
      <c r="BM289" s="25" t="s">
        <v>3435</v>
      </c>
    </row>
    <row r="290" spans="2:65" s="1" customFormat="1" ht="27">
      <c r="B290" s="42"/>
      <c r="C290" s="64"/>
      <c r="D290" s="214" t="s">
        <v>210</v>
      </c>
      <c r="E290" s="64"/>
      <c r="F290" s="215" t="s">
        <v>3436</v>
      </c>
      <c r="G290" s="64"/>
      <c r="H290" s="64"/>
      <c r="I290" s="173"/>
      <c r="J290" s="64"/>
      <c r="K290" s="64"/>
      <c r="L290" s="62"/>
      <c r="M290" s="216"/>
      <c r="N290" s="43"/>
      <c r="O290" s="43"/>
      <c r="P290" s="43"/>
      <c r="Q290" s="43"/>
      <c r="R290" s="43"/>
      <c r="S290" s="43"/>
      <c r="T290" s="79"/>
      <c r="AT290" s="25" t="s">
        <v>210</v>
      </c>
      <c r="AU290" s="25" t="s">
        <v>86</v>
      </c>
    </row>
    <row r="291" spans="2:65" s="14" customFormat="1" ht="13.5">
      <c r="B291" s="242"/>
      <c r="C291" s="243"/>
      <c r="D291" s="214" t="s">
        <v>284</v>
      </c>
      <c r="E291" s="244" t="s">
        <v>21</v>
      </c>
      <c r="F291" s="245" t="s">
        <v>3437</v>
      </c>
      <c r="G291" s="243"/>
      <c r="H291" s="244" t="s">
        <v>21</v>
      </c>
      <c r="I291" s="246"/>
      <c r="J291" s="243"/>
      <c r="K291" s="243"/>
      <c r="L291" s="247"/>
      <c r="M291" s="248"/>
      <c r="N291" s="249"/>
      <c r="O291" s="249"/>
      <c r="P291" s="249"/>
      <c r="Q291" s="249"/>
      <c r="R291" s="249"/>
      <c r="S291" s="249"/>
      <c r="T291" s="250"/>
      <c r="AT291" s="251" t="s">
        <v>284</v>
      </c>
      <c r="AU291" s="251" t="s">
        <v>86</v>
      </c>
      <c r="AV291" s="14" t="s">
        <v>84</v>
      </c>
      <c r="AW291" s="14" t="s">
        <v>39</v>
      </c>
      <c r="AX291" s="14" t="s">
        <v>76</v>
      </c>
      <c r="AY291" s="251" t="s">
        <v>201</v>
      </c>
    </row>
    <row r="292" spans="2:65" s="12" customFormat="1" ht="13.5">
      <c r="B292" s="220"/>
      <c r="C292" s="221"/>
      <c r="D292" s="214" t="s">
        <v>284</v>
      </c>
      <c r="E292" s="222" t="s">
        <v>21</v>
      </c>
      <c r="F292" s="223" t="s">
        <v>643</v>
      </c>
      <c r="G292" s="221"/>
      <c r="H292" s="224">
        <v>40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284</v>
      </c>
      <c r="AU292" s="230" t="s">
        <v>86</v>
      </c>
      <c r="AV292" s="12" t="s">
        <v>86</v>
      </c>
      <c r="AW292" s="12" t="s">
        <v>39</v>
      </c>
      <c r="AX292" s="12" t="s">
        <v>76</v>
      </c>
      <c r="AY292" s="230" t="s">
        <v>201</v>
      </c>
    </row>
    <row r="293" spans="2:65" s="14" customFormat="1" ht="13.5">
      <c r="B293" s="242"/>
      <c r="C293" s="243"/>
      <c r="D293" s="214" t="s">
        <v>284</v>
      </c>
      <c r="E293" s="244" t="s">
        <v>21</v>
      </c>
      <c r="F293" s="245" t="s">
        <v>3438</v>
      </c>
      <c r="G293" s="243"/>
      <c r="H293" s="244" t="s">
        <v>21</v>
      </c>
      <c r="I293" s="246"/>
      <c r="J293" s="243"/>
      <c r="K293" s="243"/>
      <c r="L293" s="247"/>
      <c r="M293" s="248"/>
      <c r="N293" s="249"/>
      <c r="O293" s="249"/>
      <c r="P293" s="249"/>
      <c r="Q293" s="249"/>
      <c r="R293" s="249"/>
      <c r="S293" s="249"/>
      <c r="T293" s="250"/>
      <c r="AT293" s="251" t="s">
        <v>284</v>
      </c>
      <c r="AU293" s="251" t="s">
        <v>86</v>
      </c>
      <c r="AV293" s="14" t="s">
        <v>84</v>
      </c>
      <c r="AW293" s="14" t="s">
        <v>39</v>
      </c>
      <c r="AX293" s="14" t="s">
        <v>76</v>
      </c>
      <c r="AY293" s="251" t="s">
        <v>201</v>
      </c>
    </row>
    <row r="294" spans="2:65" s="12" customFormat="1" ht="13.5">
      <c r="B294" s="220"/>
      <c r="C294" s="221"/>
      <c r="D294" s="214" t="s">
        <v>284</v>
      </c>
      <c r="E294" s="222" t="s">
        <v>21</v>
      </c>
      <c r="F294" s="223" t="s">
        <v>3354</v>
      </c>
      <c r="G294" s="221"/>
      <c r="H294" s="224">
        <v>48.5</v>
      </c>
      <c r="I294" s="225"/>
      <c r="J294" s="221"/>
      <c r="K294" s="221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284</v>
      </c>
      <c r="AU294" s="230" t="s">
        <v>86</v>
      </c>
      <c r="AV294" s="12" t="s">
        <v>86</v>
      </c>
      <c r="AW294" s="12" t="s">
        <v>39</v>
      </c>
      <c r="AX294" s="12" t="s">
        <v>76</v>
      </c>
      <c r="AY294" s="230" t="s">
        <v>201</v>
      </c>
    </row>
    <row r="295" spans="2:65" s="13" customFormat="1" ht="13.5">
      <c r="B295" s="231"/>
      <c r="C295" s="232"/>
      <c r="D295" s="214" t="s">
        <v>284</v>
      </c>
      <c r="E295" s="233" t="s">
        <v>21</v>
      </c>
      <c r="F295" s="234" t="s">
        <v>293</v>
      </c>
      <c r="G295" s="232"/>
      <c r="H295" s="235">
        <v>88.5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284</v>
      </c>
      <c r="AU295" s="241" t="s">
        <v>86</v>
      </c>
      <c r="AV295" s="13" t="s">
        <v>219</v>
      </c>
      <c r="AW295" s="13" t="s">
        <v>39</v>
      </c>
      <c r="AX295" s="13" t="s">
        <v>84</v>
      </c>
      <c r="AY295" s="241" t="s">
        <v>201</v>
      </c>
    </row>
    <row r="296" spans="2:65" s="1" customFormat="1" ht="16.5" customHeight="1">
      <c r="B296" s="42"/>
      <c r="C296" s="255" t="s">
        <v>826</v>
      </c>
      <c r="D296" s="255" t="s">
        <v>497</v>
      </c>
      <c r="E296" s="256" t="s">
        <v>3439</v>
      </c>
      <c r="F296" s="257" t="s">
        <v>3440</v>
      </c>
      <c r="G296" s="258" t="s">
        <v>311</v>
      </c>
      <c r="H296" s="259">
        <v>330</v>
      </c>
      <c r="I296" s="260"/>
      <c r="J296" s="261">
        <f>ROUND(I296*H296,2)</f>
        <v>0</v>
      </c>
      <c r="K296" s="257" t="s">
        <v>214</v>
      </c>
      <c r="L296" s="262"/>
      <c r="M296" s="263" t="s">
        <v>21</v>
      </c>
      <c r="N296" s="264" t="s">
        <v>47</v>
      </c>
      <c r="O296" s="43"/>
      <c r="P296" s="211">
        <f>O296*H296</f>
        <v>0</v>
      </c>
      <c r="Q296" s="211">
        <v>1.57E-3</v>
      </c>
      <c r="R296" s="211">
        <f>Q296*H296</f>
        <v>0.5181</v>
      </c>
      <c r="S296" s="211">
        <v>0</v>
      </c>
      <c r="T296" s="212">
        <f>S296*H296</f>
        <v>0</v>
      </c>
      <c r="AR296" s="25" t="s">
        <v>2694</v>
      </c>
      <c r="AT296" s="25" t="s">
        <v>497</v>
      </c>
      <c r="AU296" s="25" t="s">
        <v>86</v>
      </c>
      <c r="AY296" s="25" t="s">
        <v>201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25" t="s">
        <v>84</v>
      </c>
      <c r="BK296" s="213">
        <f>ROUND(I296*H296,2)</f>
        <v>0</v>
      </c>
      <c r="BL296" s="25" t="s">
        <v>2694</v>
      </c>
      <c r="BM296" s="25" t="s">
        <v>3441</v>
      </c>
    </row>
    <row r="297" spans="2:65" s="1" customFormat="1" ht="13.5">
      <c r="B297" s="42"/>
      <c r="C297" s="64"/>
      <c r="D297" s="214" t="s">
        <v>210</v>
      </c>
      <c r="E297" s="64"/>
      <c r="F297" s="215" t="s">
        <v>3440</v>
      </c>
      <c r="G297" s="64"/>
      <c r="H297" s="64"/>
      <c r="I297" s="173"/>
      <c r="J297" s="64"/>
      <c r="K297" s="64"/>
      <c r="L297" s="62"/>
      <c r="M297" s="216"/>
      <c r="N297" s="43"/>
      <c r="O297" s="43"/>
      <c r="P297" s="43"/>
      <c r="Q297" s="43"/>
      <c r="R297" s="43"/>
      <c r="S297" s="43"/>
      <c r="T297" s="79"/>
      <c r="AT297" s="25" t="s">
        <v>210</v>
      </c>
      <c r="AU297" s="25" t="s">
        <v>86</v>
      </c>
    </row>
    <row r="298" spans="2:65" s="1" customFormat="1" ht="27">
      <c r="B298" s="42"/>
      <c r="C298" s="64"/>
      <c r="D298" s="214" t="s">
        <v>1639</v>
      </c>
      <c r="E298" s="64"/>
      <c r="F298" s="265" t="s">
        <v>3442</v>
      </c>
      <c r="G298" s="64"/>
      <c r="H298" s="64"/>
      <c r="I298" s="173"/>
      <c r="J298" s="64"/>
      <c r="K298" s="64"/>
      <c r="L298" s="62"/>
      <c r="M298" s="216"/>
      <c r="N298" s="43"/>
      <c r="O298" s="43"/>
      <c r="P298" s="43"/>
      <c r="Q298" s="43"/>
      <c r="R298" s="43"/>
      <c r="S298" s="43"/>
      <c r="T298" s="79"/>
      <c r="AT298" s="25" t="s">
        <v>1639</v>
      </c>
      <c r="AU298" s="25" t="s">
        <v>86</v>
      </c>
    </row>
    <row r="299" spans="2:65" s="12" customFormat="1" ht="13.5">
      <c r="B299" s="220"/>
      <c r="C299" s="221"/>
      <c r="D299" s="214" t="s">
        <v>284</v>
      </c>
      <c r="E299" s="222" t="s">
        <v>21</v>
      </c>
      <c r="F299" s="223" t="s">
        <v>3443</v>
      </c>
      <c r="G299" s="221"/>
      <c r="H299" s="224">
        <v>330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284</v>
      </c>
      <c r="AU299" s="230" t="s">
        <v>86</v>
      </c>
      <c r="AV299" s="12" t="s">
        <v>86</v>
      </c>
      <c r="AW299" s="12" t="s">
        <v>39</v>
      </c>
      <c r="AX299" s="12" t="s">
        <v>84</v>
      </c>
      <c r="AY299" s="230" t="s">
        <v>201</v>
      </c>
    </row>
    <row r="300" spans="2:65" s="1" customFormat="1" ht="16.5" customHeight="1">
      <c r="B300" s="42"/>
      <c r="C300" s="202" t="s">
        <v>833</v>
      </c>
      <c r="D300" s="202" t="s">
        <v>204</v>
      </c>
      <c r="E300" s="203" t="s">
        <v>3444</v>
      </c>
      <c r="F300" s="204" t="s">
        <v>3445</v>
      </c>
      <c r="G300" s="205" t="s">
        <v>229</v>
      </c>
      <c r="H300" s="206">
        <v>1</v>
      </c>
      <c r="I300" s="207"/>
      <c r="J300" s="208">
        <f>ROUND(I300*H300,2)</f>
        <v>0</v>
      </c>
      <c r="K300" s="204" t="s">
        <v>214</v>
      </c>
      <c r="L300" s="62"/>
      <c r="M300" s="209" t="s">
        <v>21</v>
      </c>
      <c r="N300" s="210" t="s">
        <v>47</v>
      </c>
      <c r="O300" s="43"/>
      <c r="P300" s="211">
        <f>O300*H300</f>
        <v>0</v>
      </c>
      <c r="Q300" s="211">
        <v>0</v>
      </c>
      <c r="R300" s="211">
        <f>Q300*H300</f>
        <v>0</v>
      </c>
      <c r="S300" s="211">
        <v>0</v>
      </c>
      <c r="T300" s="212">
        <f>S300*H300</f>
        <v>0</v>
      </c>
      <c r="AR300" s="25" t="s">
        <v>360</v>
      </c>
      <c r="AT300" s="25" t="s">
        <v>204</v>
      </c>
      <c r="AU300" s="25" t="s">
        <v>86</v>
      </c>
      <c r="AY300" s="25" t="s">
        <v>201</v>
      </c>
      <c r="BE300" s="213">
        <f>IF(N300="základní",J300,0)</f>
        <v>0</v>
      </c>
      <c r="BF300" s="213">
        <f>IF(N300="snížená",J300,0)</f>
        <v>0</v>
      </c>
      <c r="BG300" s="213">
        <f>IF(N300="zákl. přenesená",J300,0)</f>
        <v>0</v>
      </c>
      <c r="BH300" s="213">
        <f>IF(N300="sníž. přenesená",J300,0)</f>
        <v>0</v>
      </c>
      <c r="BI300" s="213">
        <f>IF(N300="nulová",J300,0)</f>
        <v>0</v>
      </c>
      <c r="BJ300" s="25" t="s">
        <v>84</v>
      </c>
      <c r="BK300" s="213">
        <f>ROUND(I300*H300,2)</f>
        <v>0</v>
      </c>
      <c r="BL300" s="25" t="s">
        <v>360</v>
      </c>
      <c r="BM300" s="25" t="s">
        <v>3446</v>
      </c>
    </row>
    <row r="301" spans="2:65" s="1" customFormat="1" ht="13.5">
      <c r="B301" s="42"/>
      <c r="C301" s="64"/>
      <c r="D301" s="214" t="s">
        <v>210</v>
      </c>
      <c r="E301" s="64"/>
      <c r="F301" s="215" t="s">
        <v>3447</v>
      </c>
      <c r="G301" s="64"/>
      <c r="H301" s="64"/>
      <c r="I301" s="173"/>
      <c r="J301" s="64"/>
      <c r="K301" s="64"/>
      <c r="L301" s="62"/>
      <c r="M301" s="216"/>
      <c r="N301" s="43"/>
      <c r="O301" s="43"/>
      <c r="P301" s="43"/>
      <c r="Q301" s="43"/>
      <c r="R301" s="43"/>
      <c r="S301" s="43"/>
      <c r="T301" s="79"/>
      <c r="AT301" s="25" t="s">
        <v>210</v>
      </c>
      <c r="AU301" s="25" t="s">
        <v>86</v>
      </c>
    </row>
    <row r="302" spans="2:65" s="1" customFormat="1" ht="16.5" customHeight="1">
      <c r="B302" s="42"/>
      <c r="C302" s="255" t="s">
        <v>839</v>
      </c>
      <c r="D302" s="255" t="s">
        <v>497</v>
      </c>
      <c r="E302" s="256" t="s">
        <v>3448</v>
      </c>
      <c r="F302" s="257" t="s">
        <v>3449</v>
      </c>
      <c r="G302" s="258" t="s">
        <v>229</v>
      </c>
      <c r="H302" s="259">
        <v>1</v>
      </c>
      <c r="I302" s="260"/>
      <c r="J302" s="261">
        <f>ROUND(I302*H302,2)</f>
        <v>0</v>
      </c>
      <c r="K302" s="257" t="s">
        <v>214</v>
      </c>
      <c r="L302" s="262"/>
      <c r="M302" s="263" t="s">
        <v>21</v>
      </c>
      <c r="N302" s="264" t="s">
        <v>47</v>
      </c>
      <c r="O302" s="43"/>
      <c r="P302" s="211">
        <f>O302*H302</f>
        <v>0</v>
      </c>
      <c r="Q302" s="211">
        <v>4.0000000000000002E-4</v>
      </c>
      <c r="R302" s="211">
        <f>Q302*H302</f>
        <v>4.0000000000000002E-4</v>
      </c>
      <c r="S302" s="211">
        <v>0</v>
      </c>
      <c r="T302" s="212">
        <f>S302*H302</f>
        <v>0</v>
      </c>
      <c r="AR302" s="25" t="s">
        <v>593</v>
      </c>
      <c r="AT302" s="25" t="s">
        <v>497</v>
      </c>
      <c r="AU302" s="25" t="s">
        <v>86</v>
      </c>
      <c r="AY302" s="25" t="s">
        <v>201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25" t="s">
        <v>84</v>
      </c>
      <c r="BK302" s="213">
        <f>ROUND(I302*H302,2)</f>
        <v>0</v>
      </c>
      <c r="BL302" s="25" t="s">
        <v>360</v>
      </c>
      <c r="BM302" s="25" t="s">
        <v>3450</v>
      </c>
    </row>
    <row r="303" spans="2:65" s="1" customFormat="1" ht="13.5">
      <c r="B303" s="42"/>
      <c r="C303" s="64"/>
      <c r="D303" s="214" t="s">
        <v>210</v>
      </c>
      <c r="E303" s="64"/>
      <c r="F303" s="215" t="s">
        <v>3451</v>
      </c>
      <c r="G303" s="64"/>
      <c r="H303" s="64"/>
      <c r="I303" s="173"/>
      <c r="J303" s="64"/>
      <c r="K303" s="64"/>
      <c r="L303" s="62"/>
      <c r="M303" s="216"/>
      <c r="N303" s="43"/>
      <c r="O303" s="43"/>
      <c r="P303" s="43"/>
      <c r="Q303" s="43"/>
      <c r="R303" s="43"/>
      <c r="S303" s="43"/>
      <c r="T303" s="79"/>
      <c r="AT303" s="25" t="s">
        <v>210</v>
      </c>
      <c r="AU303" s="25" t="s">
        <v>86</v>
      </c>
    </row>
    <row r="304" spans="2:65" s="1" customFormat="1" ht="16.5" customHeight="1">
      <c r="B304" s="42"/>
      <c r="C304" s="255" t="s">
        <v>844</v>
      </c>
      <c r="D304" s="255" t="s">
        <v>497</v>
      </c>
      <c r="E304" s="256" t="s">
        <v>3452</v>
      </c>
      <c r="F304" s="257" t="s">
        <v>3453</v>
      </c>
      <c r="G304" s="258" t="s">
        <v>311</v>
      </c>
      <c r="H304" s="259">
        <v>19</v>
      </c>
      <c r="I304" s="260"/>
      <c r="J304" s="261">
        <f>ROUND(I304*H304,2)</f>
        <v>0</v>
      </c>
      <c r="K304" s="257" t="s">
        <v>214</v>
      </c>
      <c r="L304" s="262"/>
      <c r="M304" s="263" t="s">
        <v>21</v>
      </c>
      <c r="N304" s="264" t="s">
        <v>47</v>
      </c>
      <c r="O304" s="43"/>
      <c r="P304" s="211">
        <f>O304*H304</f>
        <v>0</v>
      </c>
      <c r="Q304" s="211">
        <v>6.8999999999999997E-4</v>
      </c>
      <c r="R304" s="211">
        <f>Q304*H304</f>
        <v>1.311E-2</v>
      </c>
      <c r="S304" s="211">
        <v>0</v>
      </c>
      <c r="T304" s="212">
        <f>S304*H304</f>
        <v>0</v>
      </c>
      <c r="AR304" s="25" t="s">
        <v>593</v>
      </c>
      <c r="AT304" s="25" t="s">
        <v>497</v>
      </c>
      <c r="AU304" s="25" t="s">
        <v>86</v>
      </c>
      <c r="AY304" s="25" t="s">
        <v>201</v>
      </c>
      <c r="BE304" s="213">
        <f>IF(N304="základní",J304,0)</f>
        <v>0</v>
      </c>
      <c r="BF304" s="213">
        <f>IF(N304="snížená",J304,0)</f>
        <v>0</v>
      </c>
      <c r="BG304" s="213">
        <f>IF(N304="zákl. přenesená",J304,0)</f>
        <v>0</v>
      </c>
      <c r="BH304" s="213">
        <f>IF(N304="sníž. přenesená",J304,0)</f>
        <v>0</v>
      </c>
      <c r="BI304" s="213">
        <f>IF(N304="nulová",J304,0)</f>
        <v>0</v>
      </c>
      <c r="BJ304" s="25" t="s">
        <v>84</v>
      </c>
      <c r="BK304" s="213">
        <f>ROUND(I304*H304,2)</f>
        <v>0</v>
      </c>
      <c r="BL304" s="25" t="s">
        <v>360</v>
      </c>
      <c r="BM304" s="25" t="s">
        <v>3454</v>
      </c>
    </row>
    <row r="305" spans="2:65" s="1" customFormat="1" ht="13.5">
      <c r="B305" s="42"/>
      <c r="C305" s="64"/>
      <c r="D305" s="214" t="s">
        <v>210</v>
      </c>
      <c r="E305" s="64"/>
      <c r="F305" s="215" t="s">
        <v>3455</v>
      </c>
      <c r="G305" s="64"/>
      <c r="H305" s="64"/>
      <c r="I305" s="173"/>
      <c r="J305" s="64"/>
      <c r="K305" s="64"/>
      <c r="L305" s="62"/>
      <c r="M305" s="216"/>
      <c r="N305" s="43"/>
      <c r="O305" s="43"/>
      <c r="P305" s="43"/>
      <c r="Q305" s="43"/>
      <c r="R305" s="43"/>
      <c r="S305" s="43"/>
      <c r="T305" s="79"/>
      <c r="AT305" s="25" t="s">
        <v>210</v>
      </c>
      <c r="AU305" s="25" t="s">
        <v>86</v>
      </c>
    </row>
    <row r="306" spans="2:65" s="12" customFormat="1" ht="13.5">
      <c r="B306" s="220"/>
      <c r="C306" s="221"/>
      <c r="D306" s="214" t="s">
        <v>284</v>
      </c>
      <c r="E306" s="222" t="s">
        <v>21</v>
      </c>
      <c r="F306" s="223" t="s">
        <v>3456</v>
      </c>
      <c r="G306" s="221"/>
      <c r="H306" s="224">
        <v>19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284</v>
      </c>
      <c r="AU306" s="230" t="s">
        <v>86</v>
      </c>
      <c r="AV306" s="12" t="s">
        <v>86</v>
      </c>
      <c r="AW306" s="12" t="s">
        <v>39</v>
      </c>
      <c r="AX306" s="12" t="s">
        <v>84</v>
      </c>
      <c r="AY306" s="230" t="s">
        <v>201</v>
      </c>
    </row>
    <row r="307" spans="2:65" s="1" customFormat="1" ht="16.5" customHeight="1">
      <c r="B307" s="42"/>
      <c r="C307" s="255" t="s">
        <v>849</v>
      </c>
      <c r="D307" s="255" t="s">
        <v>497</v>
      </c>
      <c r="E307" s="256" t="s">
        <v>3113</v>
      </c>
      <c r="F307" s="257" t="s">
        <v>3114</v>
      </c>
      <c r="G307" s="258" t="s">
        <v>288</v>
      </c>
      <c r="H307" s="259">
        <v>0.38</v>
      </c>
      <c r="I307" s="260"/>
      <c r="J307" s="261">
        <f>ROUND(I307*H307,2)</f>
        <v>0</v>
      </c>
      <c r="K307" s="257" t="s">
        <v>214</v>
      </c>
      <c r="L307" s="262"/>
      <c r="M307" s="263" t="s">
        <v>21</v>
      </c>
      <c r="N307" s="264" t="s">
        <v>47</v>
      </c>
      <c r="O307" s="43"/>
      <c r="P307" s="211">
        <f>O307*H307</f>
        <v>0</v>
      </c>
      <c r="Q307" s="211">
        <v>2.234</v>
      </c>
      <c r="R307" s="211">
        <f>Q307*H307</f>
        <v>0.84892000000000001</v>
      </c>
      <c r="S307" s="211">
        <v>0</v>
      </c>
      <c r="T307" s="212">
        <f>S307*H307</f>
        <v>0</v>
      </c>
      <c r="AR307" s="25" t="s">
        <v>593</v>
      </c>
      <c r="AT307" s="25" t="s">
        <v>497</v>
      </c>
      <c r="AU307" s="25" t="s">
        <v>86</v>
      </c>
      <c r="AY307" s="25" t="s">
        <v>201</v>
      </c>
      <c r="BE307" s="213">
        <f>IF(N307="základní",J307,0)</f>
        <v>0</v>
      </c>
      <c r="BF307" s="213">
        <f>IF(N307="snížená",J307,0)</f>
        <v>0</v>
      </c>
      <c r="BG307" s="213">
        <f>IF(N307="zákl. přenesená",J307,0)</f>
        <v>0</v>
      </c>
      <c r="BH307" s="213">
        <f>IF(N307="sníž. přenesená",J307,0)</f>
        <v>0</v>
      </c>
      <c r="BI307" s="213">
        <f>IF(N307="nulová",J307,0)</f>
        <v>0</v>
      </c>
      <c r="BJ307" s="25" t="s">
        <v>84</v>
      </c>
      <c r="BK307" s="213">
        <f>ROUND(I307*H307,2)</f>
        <v>0</v>
      </c>
      <c r="BL307" s="25" t="s">
        <v>360</v>
      </c>
      <c r="BM307" s="25" t="s">
        <v>3457</v>
      </c>
    </row>
    <row r="308" spans="2:65" s="1" customFormat="1" ht="13.5">
      <c r="B308" s="42"/>
      <c r="C308" s="64"/>
      <c r="D308" s="214" t="s">
        <v>210</v>
      </c>
      <c r="E308" s="64"/>
      <c r="F308" s="215" t="s">
        <v>3114</v>
      </c>
      <c r="G308" s="64"/>
      <c r="H308" s="64"/>
      <c r="I308" s="173"/>
      <c r="J308" s="64"/>
      <c r="K308" s="64"/>
      <c r="L308" s="62"/>
      <c r="M308" s="216"/>
      <c r="N308" s="43"/>
      <c r="O308" s="43"/>
      <c r="P308" s="43"/>
      <c r="Q308" s="43"/>
      <c r="R308" s="43"/>
      <c r="S308" s="43"/>
      <c r="T308" s="79"/>
      <c r="AT308" s="25" t="s">
        <v>210</v>
      </c>
      <c r="AU308" s="25" t="s">
        <v>86</v>
      </c>
    </row>
    <row r="309" spans="2:65" s="12" customFormat="1" ht="13.5">
      <c r="B309" s="220"/>
      <c r="C309" s="221"/>
      <c r="D309" s="214" t="s">
        <v>284</v>
      </c>
      <c r="E309" s="222" t="s">
        <v>21</v>
      </c>
      <c r="F309" s="223" t="s">
        <v>3458</v>
      </c>
      <c r="G309" s="221"/>
      <c r="H309" s="224">
        <v>0.38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284</v>
      </c>
      <c r="AU309" s="230" t="s">
        <v>86</v>
      </c>
      <c r="AV309" s="12" t="s">
        <v>86</v>
      </c>
      <c r="AW309" s="12" t="s">
        <v>39</v>
      </c>
      <c r="AX309" s="12" t="s">
        <v>84</v>
      </c>
      <c r="AY309" s="230" t="s">
        <v>201</v>
      </c>
    </row>
    <row r="310" spans="2:65" s="1" customFormat="1" ht="16.5" customHeight="1">
      <c r="B310" s="42"/>
      <c r="C310" s="255" t="s">
        <v>854</v>
      </c>
      <c r="D310" s="255" t="s">
        <v>497</v>
      </c>
      <c r="E310" s="256" t="s">
        <v>3117</v>
      </c>
      <c r="F310" s="257" t="s">
        <v>3118</v>
      </c>
      <c r="G310" s="258" t="s">
        <v>288</v>
      </c>
      <c r="H310" s="259">
        <v>0.79800000000000004</v>
      </c>
      <c r="I310" s="260"/>
      <c r="J310" s="261">
        <f>ROUND(I310*H310,2)</f>
        <v>0</v>
      </c>
      <c r="K310" s="257" t="s">
        <v>214</v>
      </c>
      <c r="L310" s="262"/>
      <c r="M310" s="263" t="s">
        <v>21</v>
      </c>
      <c r="N310" s="264" t="s">
        <v>47</v>
      </c>
      <c r="O310" s="43"/>
      <c r="P310" s="211">
        <f>O310*H310</f>
        <v>0</v>
      </c>
      <c r="Q310" s="211">
        <v>2.4289999999999998</v>
      </c>
      <c r="R310" s="211">
        <f>Q310*H310</f>
        <v>1.938342</v>
      </c>
      <c r="S310" s="211">
        <v>0</v>
      </c>
      <c r="T310" s="212">
        <f>S310*H310</f>
        <v>0</v>
      </c>
      <c r="AR310" s="25" t="s">
        <v>593</v>
      </c>
      <c r="AT310" s="25" t="s">
        <v>497</v>
      </c>
      <c r="AU310" s="25" t="s">
        <v>86</v>
      </c>
      <c r="AY310" s="25" t="s">
        <v>201</v>
      </c>
      <c r="BE310" s="213">
        <f>IF(N310="základní",J310,0)</f>
        <v>0</v>
      </c>
      <c r="BF310" s="213">
        <f>IF(N310="snížená",J310,0)</f>
        <v>0</v>
      </c>
      <c r="BG310" s="213">
        <f>IF(N310="zákl. přenesená",J310,0)</f>
        <v>0</v>
      </c>
      <c r="BH310" s="213">
        <f>IF(N310="sníž. přenesená",J310,0)</f>
        <v>0</v>
      </c>
      <c r="BI310" s="213">
        <f>IF(N310="nulová",J310,0)</f>
        <v>0</v>
      </c>
      <c r="BJ310" s="25" t="s">
        <v>84</v>
      </c>
      <c r="BK310" s="213">
        <f>ROUND(I310*H310,2)</f>
        <v>0</v>
      </c>
      <c r="BL310" s="25" t="s">
        <v>360</v>
      </c>
      <c r="BM310" s="25" t="s">
        <v>3459</v>
      </c>
    </row>
    <row r="311" spans="2:65" s="1" customFormat="1" ht="13.5">
      <c r="B311" s="42"/>
      <c r="C311" s="64"/>
      <c r="D311" s="214" t="s">
        <v>210</v>
      </c>
      <c r="E311" s="64"/>
      <c r="F311" s="215" t="s">
        <v>3118</v>
      </c>
      <c r="G311" s="64"/>
      <c r="H311" s="64"/>
      <c r="I311" s="173"/>
      <c r="J311" s="64"/>
      <c r="K311" s="64"/>
      <c r="L311" s="62"/>
      <c r="M311" s="216"/>
      <c r="N311" s="43"/>
      <c r="O311" s="43"/>
      <c r="P311" s="43"/>
      <c r="Q311" s="43"/>
      <c r="R311" s="43"/>
      <c r="S311" s="43"/>
      <c r="T311" s="79"/>
      <c r="AT311" s="25" t="s">
        <v>210</v>
      </c>
      <c r="AU311" s="25" t="s">
        <v>86</v>
      </c>
    </row>
    <row r="312" spans="2:65" s="12" customFormat="1" ht="13.5">
      <c r="B312" s="220"/>
      <c r="C312" s="221"/>
      <c r="D312" s="214" t="s">
        <v>284</v>
      </c>
      <c r="E312" s="222" t="s">
        <v>21</v>
      </c>
      <c r="F312" s="223" t="s">
        <v>3460</v>
      </c>
      <c r="G312" s="221"/>
      <c r="H312" s="224">
        <v>0.79800000000000004</v>
      </c>
      <c r="I312" s="225"/>
      <c r="J312" s="221"/>
      <c r="K312" s="221"/>
      <c r="L312" s="226"/>
      <c r="M312" s="252"/>
      <c r="N312" s="253"/>
      <c r="O312" s="253"/>
      <c r="P312" s="253"/>
      <c r="Q312" s="253"/>
      <c r="R312" s="253"/>
      <c r="S312" s="253"/>
      <c r="T312" s="254"/>
      <c r="AT312" s="230" t="s">
        <v>284</v>
      </c>
      <c r="AU312" s="230" t="s">
        <v>86</v>
      </c>
      <c r="AV312" s="12" t="s">
        <v>86</v>
      </c>
      <c r="AW312" s="12" t="s">
        <v>39</v>
      </c>
      <c r="AX312" s="12" t="s">
        <v>84</v>
      </c>
      <c r="AY312" s="230" t="s">
        <v>201</v>
      </c>
    </row>
    <row r="313" spans="2:65" s="1" customFormat="1" ht="6.95" customHeight="1">
      <c r="B313" s="57"/>
      <c r="C313" s="58"/>
      <c r="D313" s="58"/>
      <c r="E313" s="58"/>
      <c r="F313" s="58"/>
      <c r="G313" s="58"/>
      <c r="H313" s="58"/>
      <c r="I313" s="149"/>
      <c r="J313" s="58"/>
      <c r="K313" s="58"/>
      <c r="L313" s="62"/>
    </row>
  </sheetData>
  <sheetProtection algorithmName="SHA-512" hashValue="pTXXDOVK8DZLqW8+oX69VKU7m/ARkSJbuUsh2sHjySxNtm7deKysLYTI38ME3F1C0CqVovVy4gKaOhEj/jZQlA==" saltValue="+TRAr5OJ70sRzZhVQEZr9OIg3jcQyNJ2M6Jt1fFCATbpwi7XT0ga1udUb/nXV9mGLUWmBw63Vzrf8w730G/JoQ==" spinCount="100000" sheet="1" objects="1" scenarios="1" formatColumns="0" formatRows="0" autoFilter="0"/>
  <autoFilter ref="C85:K312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160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3461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ROUND(J80,2)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ROUND(SUM(BE80:BE129), 2)</f>
        <v>0</v>
      </c>
      <c r="G30" s="43"/>
      <c r="H30" s="43"/>
      <c r="I30" s="141">
        <v>0.21</v>
      </c>
      <c r="J30" s="140">
        <f>ROUND(ROUND((SUM(BE80:BE129)),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ROUND(SUM(BF80:BF129), 2)</f>
        <v>0</v>
      </c>
      <c r="G31" s="43"/>
      <c r="H31" s="43"/>
      <c r="I31" s="141">
        <v>0.15</v>
      </c>
      <c r="J31" s="140">
        <f>ROUND(ROUND((SUM(BF80:BF129)),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ROUND(SUM(BG80:BG129),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ROUND(SUM(BH80:BH129),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ROUND(SUM(BI80:BI129),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406 - Ochránění metalického kabelu NET4GAS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J80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2678</v>
      </c>
      <c r="E57" s="162"/>
      <c r="F57" s="162"/>
      <c r="G57" s="162"/>
      <c r="H57" s="162"/>
      <c r="I57" s="163"/>
      <c r="J57" s="164">
        <f>J81</f>
        <v>0</v>
      </c>
      <c r="K57" s="165"/>
    </row>
    <row r="58" spans="2:47" s="9" customFormat="1" ht="19.899999999999999" customHeight="1">
      <c r="B58" s="166"/>
      <c r="C58" s="167"/>
      <c r="D58" s="168" t="s">
        <v>2680</v>
      </c>
      <c r="E58" s="169"/>
      <c r="F58" s="169"/>
      <c r="G58" s="169"/>
      <c r="H58" s="169"/>
      <c r="I58" s="170"/>
      <c r="J58" s="171">
        <f>J82</f>
        <v>0</v>
      </c>
      <c r="K58" s="172"/>
    </row>
    <row r="59" spans="2:47" s="9" customFormat="1" ht="19.899999999999999" customHeight="1">
      <c r="B59" s="166"/>
      <c r="C59" s="167"/>
      <c r="D59" s="168" t="s">
        <v>2681</v>
      </c>
      <c r="E59" s="169"/>
      <c r="F59" s="169"/>
      <c r="G59" s="169"/>
      <c r="H59" s="169"/>
      <c r="I59" s="170"/>
      <c r="J59" s="171">
        <f>J93</f>
        <v>0</v>
      </c>
      <c r="K59" s="172"/>
    </row>
    <row r="60" spans="2:47" s="9" customFormat="1" ht="19.899999999999999" customHeight="1">
      <c r="B60" s="166"/>
      <c r="C60" s="167"/>
      <c r="D60" s="168" t="s">
        <v>181</v>
      </c>
      <c r="E60" s="169"/>
      <c r="F60" s="169"/>
      <c r="G60" s="169"/>
      <c r="H60" s="169"/>
      <c r="I60" s="170"/>
      <c r="J60" s="171">
        <f>J125</f>
        <v>0</v>
      </c>
      <c r="K60" s="172"/>
    </row>
    <row r="61" spans="2:47" s="1" customFormat="1" ht="21.7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6.95" customHeight="1">
      <c r="B62" s="57"/>
      <c r="C62" s="58"/>
      <c r="D62" s="58"/>
      <c r="E62" s="58"/>
      <c r="F62" s="58"/>
      <c r="G62" s="58"/>
      <c r="H62" s="58"/>
      <c r="I62" s="149"/>
      <c r="J62" s="58"/>
      <c r="K62" s="59"/>
    </row>
    <row r="66" spans="2:63" s="1" customFormat="1" ht="6.95" customHeight="1">
      <c r="B66" s="60"/>
      <c r="C66" s="61"/>
      <c r="D66" s="61"/>
      <c r="E66" s="61"/>
      <c r="F66" s="61"/>
      <c r="G66" s="61"/>
      <c r="H66" s="61"/>
      <c r="I66" s="152"/>
      <c r="J66" s="61"/>
      <c r="K66" s="61"/>
      <c r="L66" s="62"/>
    </row>
    <row r="67" spans="2:63" s="1" customFormat="1" ht="36.950000000000003" customHeight="1">
      <c r="B67" s="42"/>
      <c r="C67" s="63" t="s">
        <v>184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3" s="1" customFormat="1" ht="6.95" customHeight="1">
      <c r="B68" s="42"/>
      <c r="C68" s="64"/>
      <c r="D68" s="64"/>
      <c r="E68" s="64"/>
      <c r="F68" s="64"/>
      <c r="G68" s="64"/>
      <c r="H68" s="64"/>
      <c r="I68" s="173"/>
      <c r="J68" s="64"/>
      <c r="K68" s="64"/>
      <c r="L68" s="62"/>
    </row>
    <row r="69" spans="2:63" s="1" customFormat="1" ht="14.45" customHeight="1">
      <c r="B69" s="42"/>
      <c r="C69" s="66" t="s">
        <v>18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63" s="1" customFormat="1" ht="16.5" customHeight="1">
      <c r="B70" s="42"/>
      <c r="C70" s="64"/>
      <c r="D70" s="64"/>
      <c r="E70" s="405" t="str">
        <f>E7</f>
        <v>Malešická, 1. a 2. etapa, 2. etapa Za Vackovem - Habrová</v>
      </c>
      <c r="F70" s="406"/>
      <c r="G70" s="406"/>
      <c r="H70" s="406"/>
      <c r="I70" s="173"/>
      <c r="J70" s="64"/>
      <c r="K70" s="64"/>
      <c r="L70" s="62"/>
    </row>
    <row r="71" spans="2:63" s="1" customFormat="1" ht="14.45" customHeight="1">
      <c r="B71" s="42"/>
      <c r="C71" s="66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63" s="1" customFormat="1" ht="17.25" customHeight="1">
      <c r="B72" s="42"/>
      <c r="C72" s="64"/>
      <c r="D72" s="64"/>
      <c r="E72" s="393" t="str">
        <f>E9</f>
        <v>SO 406 - Ochránění metalického kabelu NET4GAS</v>
      </c>
      <c r="F72" s="407"/>
      <c r="G72" s="407"/>
      <c r="H72" s="407"/>
      <c r="I72" s="173"/>
      <c r="J72" s="64"/>
      <c r="K72" s="64"/>
      <c r="L72" s="62"/>
    </row>
    <row r="73" spans="2:63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63" s="1" customFormat="1" ht="18" customHeight="1">
      <c r="B74" s="42"/>
      <c r="C74" s="66" t="s">
        <v>23</v>
      </c>
      <c r="D74" s="64"/>
      <c r="E74" s="64"/>
      <c r="F74" s="174" t="str">
        <f>F12</f>
        <v>Praha 3</v>
      </c>
      <c r="G74" s="64"/>
      <c r="H74" s="64"/>
      <c r="I74" s="175" t="s">
        <v>25</v>
      </c>
      <c r="J74" s="74" t="str">
        <f>IF(J12="","",J12)</f>
        <v>25. 10. 2018</v>
      </c>
      <c r="K74" s="64"/>
      <c r="L74" s="62"/>
    </row>
    <row r="75" spans="2:63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63" s="1" customFormat="1">
      <c r="B76" s="42"/>
      <c r="C76" s="66" t="s">
        <v>27</v>
      </c>
      <c r="D76" s="64"/>
      <c r="E76" s="64"/>
      <c r="F76" s="174" t="str">
        <f>E15</f>
        <v>Technická správa komunikací hl. m. Prahy</v>
      </c>
      <c r="G76" s="64"/>
      <c r="H76" s="64"/>
      <c r="I76" s="175" t="s">
        <v>35</v>
      </c>
      <c r="J76" s="174" t="str">
        <f>E21</f>
        <v>NOVÁK &amp; PARTNER, s.r.o.</v>
      </c>
      <c r="K76" s="64"/>
      <c r="L76" s="62"/>
    </row>
    <row r="77" spans="2:63" s="1" customFormat="1" ht="14.45" customHeight="1">
      <c r="B77" s="42"/>
      <c r="C77" s="66" t="s">
        <v>33</v>
      </c>
      <c r="D77" s="64"/>
      <c r="E77" s="64"/>
      <c r="F77" s="174" t="str">
        <f>IF(E18="","",E18)</f>
        <v/>
      </c>
      <c r="G77" s="64"/>
      <c r="H77" s="64"/>
      <c r="I77" s="173"/>
      <c r="J77" s="64"/>
      <c r="K77" s="64"/>
      <c r="L77" s="62"/>
    </row>
    <row r="78" spans="2:63" s="1" customFormat="1" ht="10.3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63" s="10" customFormat="1" ht="29.25" customHeight="1">
      <c r="B79" s="176"/>
      <c r="C79" s="177" t="s">
        <v>185</v>
      </c>
      <c r="D79" s="178" t="s">
        <v>61</v>
      </c>
      <c r="E79" s="178" t="s">
        <v>57</v>
      </c>
      <c r="F79" s="178" t="s">
        <v>186</v>
      </c>
      <c r="G79" s="178" t="s">
        <v>187</v>
      </c>
      <c r="H79" s="178" t="s">
        <v>188</v>
      </c>
      <c r="I79" s="179" t="s">
        <v>189</v>
      </c>
      <c r="J79" s="178" t="s">
        <v>177</v>
      </c>
      <c r="K79" s="180" t="s">
        <v>190</v>
      </c>
      <c r="L79" s="181"/>
      <c r="M79" s="82" t="s">
        <v>191</v>
      </c>
      <c r="N79" s="83" t="s">
        <v>46</v>
      </c>
      <c r="O79" s="83" t="s">
        <v>192</v>
      </c>
      <c r="P79" s="83" t="s">
        <v>193</v>
      </c>
      <c r="Q79" s="83" t="s">
        <v>194</v>
      </c>
      <c r="R79" s="83" t="s">
        <v>195</v>
      </c>
      <c r="S79" s="83" t="s">
        <v>196</v>
      </c>
      <c r="T79" s="84" t="s">
        <v>197</v>
      </c>
    </row>
    <row r="80" spans="2:63" s="1" customFormat="1" ht="29.25" customHeight="1">
      <c r="B80" s="42"/>
      <c r="C80" s="88" t="s">
        <v>178</v>
      </c>
      <c r="D80" s="64"/>
      <c r="E80" s="64"/>
      <c r="F80" s="64"/>
      <c r="G80" s="64"/>
      <c r="H80" s="64"/>
      <c r="I80" s="173"/>
      <c r="J80" s="182">
        <f>BK80</f>
        <v>0</v>
      </c>
      <c r="K80" s="64"/>
      <c r="L80" s="62"/>
      <c r="M80" s="85"/>
      <c r="N80" s="86"/>
      <c r="O80" s="86"/>
      <c r="P80" s="183">
        <f>P81</f>
        <v>0</v>
      </c>
      <c r="Q80" s="86"/>
      <c r="R80" s="183">
        <f>R81</f>
        <v>0.59104000000000001</v>
      </c>
      <c r="S80" s="86"/>
      <c r="T80" s="184">
        <f>T81</f>
        <v>0</v>
      </c>
      <c r="AT80" s="25" t="s">
        <v>75</v>
      </c>
      <c r="AU80" s="25" t="s">
        <v>179</v>
      </c>
      <c r="BK80" s="185">
        <f>BK81</f>
        <v>0</v>
      </c>
    </row>
    <row r="81" spans="2:65" s="11" customFormat="1" ht="37.35" customHeight="1">
      <c r="B81" s="186"/>
      <c r="C81" s="187"/>
      <c r="D81" s="188" t="s">
        <v>75</v>
      </c>
      <c r="E81" s="189" t="s">
        <v>497</v>
      </c>
      <c r="F81" s="189" t="s">
        <v>2687</v>
      </c>
      <c r="G81" s="187"/>
      <c r="H81" s="187"/>
      <c r="I81" s="190"/>
      <c r="J81" s="191">
        <f>BK81</f>
        <v>0</v>
      </c>
      <c r="K81" s="187"/>
      <c r="L81" s="192"/>
      <c r="M81" s="193"/>
      <c r="N81" s="194"/>
      <c r="O81" s="194"/>
      <c r="P81" s="195">
        <f>P82+P93+P125</f>
        <v>0</v>
      </c>
      <c r="Q81" s="194"/>
      <c r="R81" s="195">
        <f>R82+R93+R125</f>
        <v>0.59104000000000001</v>
      </c>
      <c r="S81" s="194"/>
      <c r="T81" s="196">
        <f>T82+T93+T125</f>
        <v>0</v>
      </c>
      <c r="AR81" s="197" t="s">
        <v>84</v>
      </c>
      <c r="AT81" s="198" t="s">
        <v>75</v>
      </c>
      <c r="AU81" s="198" t="s">
        <v>76</v>
      </c>
      <c r="AY81" s="197" t="s">
        <v>201</v>
      </c>
      <c r="BK81" s="199">
        <f>BK82+BK93+BK125</f>
        <v>0</v>
      </c>
    </row>
    <row r="82" spans="2:65" s="11" customFormat="1" ht="19.899999999999999" customHeight="1">
      <c r="B82" s="186"/>
      <c r="C82" s="187"/>
      <c r="D82" s="188" t="s">
        <v>75</v>
      </c>
      <c r="E82" s="200" t="s">
        <v>2740</v>
      </c>
      <c r="F82" s="200" t="s">
        <v>2741</v>
      </c>
      <c r="G82" s="187"/>
      <c r="H82" s="187"/>
      <c r="I82" s="190"/>
      <c r="J82" s="201">
        <f>BK82</f>
        <v>0</v>
      </c>
      <c r="K82" s="187"/>
      <c r="L82" s="192"/>
      <c r="M82" s="193"/>
      <c r="N82" s="194"/>
      <c r="O82" s="194"/>
      <c r="P82" s="195">
        <f>SUM(P83:P92)</f>
        <v>0</v>
      </c>
      <c r="Q82" s="194"/>
      <c r="R82" s="195">
        <f>SUM(R83:R92)</f>
        <v>2.5000000000000001E-2</v>
      </c>
      <c r="S82" s="194"/>
      <c r="T82" s="196">
        <f>SUM(T83:T92)</f>
        <v>0</v>
      </c>
      <c r="AR82" s="197" t="s">
        <v>84</v>
      </c>
      <c r="AT82" s="198" t="s">
        <v>75</v>
      </c>
      <c r="AU82" s="198" t="s">
        <v>84</v>
      </c>
      <c r="AY82" s="197" t="s">
        <v>201</v>
      </c>
      <c r="BK82" s="199">
        <f>SUM(BK83:BK92)</f>
        <v>0</v>
      </c>
    </row>
    <row r="83" spans="2:65" s="1" customFormat="1" ht="16.5" customHeight="1">
      <c r="B83" s="42"/>
      <c r="C83" s="202" t="s">
        <v>84</v>
      </c>
      <c r="D83" s="202" t="s">
        <v>204</v>
      </c>
      <c r="E83" s="203" t="s">
        <v>3075</v>
      </c>
      <c r="F83" s="204" t="s">
        <v>3076</v>
      </c>
      <c r="G83" s="205" t="s">
        <v>3067</v>
      </c>
      <c r="H83" s="206">
        <v>136</v>
      </c>
      <c r="I83" s="207"/>
      <c r="J83" s="208">
        <f>ROUND(I83*H83,2)</f>
        <v>0</v>
      </c>
      <c r="K83" s="204" t="s">
        <v>21</v>
      </c>
      <c r="L83" s="62"/>
      <c r="M83" s="209" t="s">
        <v>21</v>
      </c>
      <c r="N83" s="210" t="s">
        <v>47</v>
      </c>
      <c r="O83" s="43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25" t="s">
        <v>219</v>
      </c>
      <c r="AT83" s="25" t="s">
        <v>204</v>
      </c>
      <c r="AU83" s="25" t="s">
        <v>86</v>
      </c>
      <c r="AY83" s="25" t="s">
        <v>201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25" t="s">
        <v>84</v>
      </c>
      <c r="BK83" s="213">
        <f>ROUND(I83*H83,2)</f>
        <v>0</v>
      </c>
      <c r="BL83" s="25" t="s">
        <v>219</v>
      </c>
      <c r="BM83" s="25" t="s">
        <v>3462</v>
      </c>
    </row>
    <row r="84" spans="2:65" s="1" customFormat="1" ht="13.5">
      <c r="B84" s="42"/>
      <c r="C84" s="64"/>
      <c r="D84" s="214" t="s">
        <v>210</v>
      </c>
      <c r="E84" s="64"/>
      <c r="F84" s="215" t="s">
        <v>3076</v>
      </c>
      <c r="G84" s="64"/>
      <c r="H84" s="64"/>
      <c r="I84" s="173"/>
      <c r="J84" s="64"/>
      <c r="K84" s="64"/>
      <c r="L84" s="62"/>
      <c r="M84" s="216"/>
      <c r="N84" s="43"/>
      <c r="O84" s="43"/>
      <c r="P84" s="43"/>
      <c r="Q84" s="43"/>
      <c r="R84" s="43"/>
      <c r="S84" s="43"/>
      <c r="T84" s="79"/>
      <c r="AT84" s="25" t="s">
        <v>210</v>
      </c>
      <c r="AU84" s="25" t="s">
        <v>86</v>
      </c>
    </row>
    <row r="85" spans="2:65" s="14" customFormat="1" ht="13.5">
      <c r="B85" s="242"/>
      <c r="C85" s="243"/>
      <c r="D85" s="214" t="s">
        <v>284</v>
      </c>
      <c r="E85" s="244" t="s">
        <v>21</v>
      </c>
      <c r="F85" s="245" t="s">
        <v>3463</v>
      </c>
      <c r="G85" s="243"/>
      <c r="H85" s="244" t="s">
        <v>21</v>
      </c>
      <c r="I85" s="246"/>
      <c r="J85" s="243"/>
      <c r="K85" s="243"/>
      <c r="L85" s="247"/>
      <c r="M85" s="248"/>
      <c r="N85" s="249"/>
      <c r="O85" s="249"/>
      <c r="P85" s="249"/>
      <c r="Q85" s="249"/>
      <c r="R85" s="249"/>
      <c r="S85" s="249"/>
      <c r="T85" s="250"/>
      <c r="AT85" s="251" t="s">
        <v>284</v>
      </c>
      <c r="AU85" s="251" t="s">
        <v>86</v>
      </c>
      <c r="AV85" s="14" t="s">
        <v>84</v>
      </c>
      <c r="AW85" s="14" t="s">
        <v>39</v>
      </c>
      <c r="AX85" s="14" t="s">
        <v>76</v>
      </c>
      <c r="AY85" s="251" t="s">
        <v>201</v>
      </c>
    </row>
    <row r="86" spans="2:65" s="12" customFormat="1" ht="13.5">
      <c r="B86" s="220"/>
      <c r="C86" s="221"/>
      <c r="D86" s="214" t="s">
        <v>284</v>
      </c>
      <c r="E86" s="222" t="s">
        <v>21</v>
      </c>
      <c r="F86" s="223" t="s">
        <v>3464</v>
      </c>
      <c r="G86" s="221"/>
      <c r="H86" s="224">
        <v>136</v>
      </c>
      <c r="I86" s="225"/>
      <c r="J86" s="221"/>
      <c r="K86" s="221"/>
      <c r="L86" s="226"/>
      <c r="M86" s="227"/>
      <c r="N86" s="228"/>
      <c r="O86" s="228"/>
      <c r="P86" s="228"/>
      <c r="Q86" s="228"/>
      <c r="R86" s="228"/>
      <c r="S86" s="228"/>
      <c r="T86" s="229"/>
      <c r="AT86" s="230" t="s">
        <v>284</v>
      </c>
      <c r="AU86" s="230" t="s">
        <v>86</v>
      </c>
      <c r="AV86" s="12" t="s">
        <v>86</v>
      </c>
      <c r="AW86" s="12" t="s">
        <v>39</v>
      </c>
      <c r="AX86" s="12" t="s">
        <v>76</v>
      </c>
      <c r="AY86" s="230" t="s">
        <v>201</v>
      </c>
    </row>
    <row r="87" spans="2:65" s="13" customFormat="1" ht="13.5">
      <c r="B87" s="231"/>
      <c r="C87" s="232"/>
      <c r="D87" s="214" t="s">
        <v>284</v>
      </c>
      <c r="E87" s="233" t="s">
        <v>21</v>
      </c>
      <c r="F87" s="234" t="s">
        <v>293</v>
      </c>
      <c r="G87" s="232"/>
      <c r="H87" s="235">
        <v>136</v>
      </c>
      <c r="I87" s="236"/>
      <c r="J87" s="232"/>
      <c r="K87" s="232"/>
      <c r="L87" s="237"/>
      <c r="M87" s="238"/>
      <c r="N87" s="239"/>
      <c r="O87" s="239"/>
      <c r="P87" s="239"/>
      <c r="Q87" s="239"/>
      <c r="R87" s="239"/>
      <c r="S87" s="239"/>
      <c r="T87" s="240"/>
      <c r="AT87" s="241" t="s">
        <v>284</v>
      </c>
      <c r="AU87" s="241" t="s">
        <v>86</v>
      </c>
      <c r="AV87" s="13" t="s">
        <v>219</v>
      </c>
      <c r="AW87" s="13" t="s">
        <v>39</v>
      </c>
      <c r="AX87" s="13" t="s">
        <v>84</v>
      </c>
      <c r="AY87" s="241" t="s">
        <v>201</v>
      </c>
    </row>
    <row r="88" spans="2:65" s="14" customFormat="1" ht="13.5">
      <c r="B88" s="242"/>
      <c r="C88" s="243"/>
      <c r="D88" s="214" t="s">
        <v>284</v>
      </c>
      <c r="E88" s="244" t="s">
        <v>21</v>
      </c>
      <c r="F88" s="245" t="s">
        <v>3465</v>
      </c>
      <c r="G88" s="243"/>
      <c r="H88" s="244" t="s">
        <v>21</v>
      </c>
      <c r="I88" s="246"/>
      <c r="J88" s="243"/>
      <c r="K88" s="243"/>
      <c r="L88" s="247"/>
      <c r="M88" s="248"/>
      <c r="N88" s="249"/>
      <c r="O88" s="249"/>
      <c r="P88" s="249"/>
      <c r="Q88" s="249"/>
      <c r="R88" s="249"/>
      <c r="S88" s="249"/>
      <c r="T88" s="250"/>
      <c r="AT88" s="251" t="s">
        <v>284</v>
      </c>
      <c r="AU88" s="251" t="s">
        <v>86</v>
      </c>
      <c r="AV88" s="14" t="s">
        <v>84</v>
      </c>
      <c r="AW88" s="14" t="s">
        <v>39</v>
      </c>
      <c r="AX88" s="14" t="s">
        <v>76</v>
      </c>
      <c r="AY88" s="251" t="s">
        <v>201</v>
      </c>
    </row>
    <row r="89" spans="2:65" s="1" customFormat="1" ht="25.5" customHeight="1">
      <c r="B89" s="42"/>
      <c r="C89" s="202" t="s">
        <v>86</v>
      </c>
      <c r="D89" s="202" t="s">
        <v>204</v>
      </c>
      <c r="E89" s="203" t="s">
        <v>3081</v>
      </c>
      <c r="F89" s="204" t="s">
        <v>3466</v>
      </c>
      <c r="G89" s="205" t="s">
        <v>229</v>
      </c>
      <c r="H89" s="206">
        <v>1</v>
      </c>
      <c r="I89" s="207"/>
      <c r="J89" s="208">
        <f>ROUND(I89*H89,2)</f>
        <v>0</v>
      </c>
      <c r="K89" s="204" t="s">
        <v>21</v>
      </c>
      <c r="L89" s="62"/>
      <c r="M89" s="209" t="s">
        <v>21</v>
      </c>
      <c r="N89" s="210" t="s">
        <v>47</v>
      </c>
      <c r="O89" s="43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219</v>
      </c>
      <c r="AT89" s="25" t="s">
        <v>204</v>
      </c>
      <c r="AU89" s="25" t="s">
        <v>86</v>
      </c>
      <c r="AY89" s="25" t="s">
        <v>201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84</v>
      </c>
      <c r="BK89" s="213">
        <f>ROUND(I89*H89,2)</f>
        <v>0</v>
      </c>
      <c r="BL89" s="25" t="s">
        <v>219</v>
      </c>
      <c r="BM89" s="25" t="s">
        <v>3467</v>
      </c>
    </row>
    <row r="90" spans="2:65" s="1" customFormat="1" ht="27">
      <c r="B90" s="42"/>
      <c r="C90" s="64"/>
      <c r="D90" s="214" t="s">
        <v>210</v>
      </c>
      <c r="E90" s="64"/>
      <c r="F90" s="215" t="s">
        <v>3466</v>
      </c>
      <c r="G90" s="64"/>
      <c r="H90" s="64"/>
      <c r="I90" s="173"/>
      <c r="J90" s="64"/>
      <c r="K90" s="64"/>
      <c r="L90" s="62"/>
      <c r="M90" s="216"/>
      <c r="N90" s="43"/>
      <c r="O90" s="43"/>
      <c r="P90" s="43"/>
      <c r="Q90" s="43"/>
      <c r="R90" s="43"/>
      <c r="S90" s="43"/>
      <c r="T90" s="79"/>
      <c r="AT90" s="25" t="s">
        <v>210</v>
      </c>
      <c r="AU90" s="25" t="s">
        <v>86</v>
      </c>
    </row>
    <row r="91" spans="2:65" s="1" customFormat="1" ht="16.5" customHeight="1">
      <c r="B91" s="42"/>
      <c r="C91" s="255" t="s">
        <v>121</v>
      </c>
      <c r="D91" s="255" t="s">
        <v>497</v>
      </c>
      <c r="E91" s="256" t="s">
        <v>3086</v>
      </c>
      <c r="F91" s="257" t="s">
        <v>3087</v>
      </c>
      <c r="G91" s="258" t="s">
        <v>229</v>
      </c>
      <c r="H91" s="259">
        <v>1</v>
      </c>
      <c r="I91" s="260"/>
      <c r="J91" s="261">
        <f>ROUND(I91*H91,2)</f>
        <v>0</v>
      </c>
      <c r="K91" s="257" t="s">
        <v>21</v>
      </c>
      <c r="L91" s="262"/>
      <c r="M91" s="263" t="s">
        <v>21</v>
      </c>
      <c r="N91" s="264" t="s">
        <v>47</v>
      </c>
      <c r="O91" s="43"/>
      <c r="P91" s="211">
        <f>O91*H91</f>
        <v>0</v>
      </c>
      <c r="Q91" s="211">
        <v>2.5000000000000001E-2</v>
      </c>
      <c r="R91" s="211">
        <f>Q91*H91</f>
        <v>2.5000000000000001E-2</v>
      </c>
      <c r="S91" s="211">
        <v>0</v>
      </c>
      <c r="T91" s="212">
        <f>S91*H91</f>
        <v>0</v>
      </c>
      <c r="AR91" s="25" t="s">
        <v>235</v>
      </c>
      <c r="AT91" s="25" t="s">
        <v>497</v>
      </c>
      <c r="AU91" s="25" t="s">
        <v>86</v>
      </c>
      <c r="AY91" s="25" t="s">
        <v>201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84</v>
      </c>
      <c r="BK91" s="213">
        <f>ROUND(I91*H91,2)</f>
        <v>0</v>
      </c>
      <c r="BL91" s="25" t="s">
        <v>219</v>
      </c>
      <c r="BM91" s="25" t="s">
        <v>3468</v>
      </c>
    </row>
    <row r="92" spans="2:65" s="1" customFormat="1" ht="13.5">
      <c r="B92" s="42"/>
      <c r="C92" s="64"/>
      <c r="D92" s="214" t="s">
        <v>210</v>
      </c>
      <c r="E92" s="64"/>
      <c r="F92" s="215" t="s">
        <v>3087</v>
      </c>
      <c r="G92" s="64"/>
      <c r="H92" s="64"/>
      <c r="I92" s="173"/>
      <c r="J92" s="64"/>
      <c r="K92" s="64"/>
      <c r="L92" s="62"/>
      <c r="M92" s="216"/>
      <c r="N92" s="43"/>
      <c r="O92" s="43"/>
      <c r="P92" s="43"/>
      <c r="Q92" s="43"/>
      <c r="R92" s="43"/>
      <c r="S92" s="43"/>
      <c r="T92" s="79"/>
      <c r="AT92" s="25" t="s">
        <v>210</v>
      </c>
      <c r="AU92" s="25" t="s">
        <v>86</v>
      </c>
    </row>
    <row r="93" spans="2:65" s="11" customFormat="1" ht="29.85" customHeight="1">
      <c r="B93" s="186"/>
      <c r="C93" s="187"/>
      <c r="D93" s="188" t="s">
        <v>75</v>
      </c>
      <c r="E93" s="200" t="s">
        <v>2749</v>
      </c>
      <c r="F93" s="200" t="s">
        <v>2750</v>
      </c>
      <c r="G93" s="187"/>
      <c r="H93" s="187"/>
      <c r="I93" s="190"/>
      <c r="J93" s="201">
        <f>BK93</f>
        <v>0</v>
      </c>
      <c r="K93" s="187"/>
      <c r="L93" s="192"/>
      <c r="M93" s="193"/>
      <c r="N93" s="194"/>
      <c r="O93" s="194"/>
      <c r="P93" s="195">
        <f>SUM(P94:P124)</f>
        <v>0</v>
      </c>
      <c r="Q93" s="194"/>
      <c r="R93" s="195">
        <f>SUM(R94:R124)</f>
        <v>0.56603999999999999</v>
      </c>
      <c r="S93" s="194"/>
      <c r="T93" s="196">
        <f>SUM(T94:T124)</f>
        <v>0</v>
      </c>
      <c r="AR93" s="197" t="s">
        <v>84</v>
      </c>
      <c r="AT93" s="198" t="s">
        <v>75</v>
      </c>
      <c r="AU93" s="198" t="s">
        <v>84</v>
      </c>
      <c r="AY93" s="197" t="s">
        <v>201</v>
      </c>
      <c r="BK93" s="199">
        <f>SUM(BK94:BK124)</f>
        <v>0</v>
      </c>
    </row>
    <row r="94" spans="2:65" s="1" customFormat="1" ht="16.5" customHeight="1">
      <c r="B94" s="42"/>
      <c r="C94" s="202" t="s">
        <v>219</v>
      </c>
      <c r="D94" s="202" t="s">
        <v>204</v>
      </c>
      <c r="E94" s="203" t="s">
        <v>3089</v>
      </c>
      <c r="F94" s="204" t="s">
        <v>3090</v>
      </c>
      <c r="G94" s="205" t="s">
        <v>229</v>
      </c>
      <c r="H94" s="206">
        <v>2</v>
      </c>
      <c r="I94" s="207"/>
      <c r="J94" s="208">
        <f>ROUND(I94*H94,2)</f>
        <v>0</v>
      </c>
      <c r="K94" s="204" t="s">
        <v>21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219</v>
      </c>
      <c r="AT94" s="25" t="s">
        <v>204</v>
      </c>
      <c r="AU94" s="25" t="s">
        <v>86</v>
      </c>
      <c r="AY94" s="25" t="s">
        <v>201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219</v>
      </c>
      <c r="BM94" s="25" t="s">
        <v>3469</v>
      </c>
    </row>
    <row r="95" spans="2:65" s="1" customFormat="1" ht="13.5">
      <c r="B95" s="42"/>
      <c r="C95" s="64"/>
      <c r="D95" s="214" t="s">
        <v>210</v>
      </c>
      <c r="E95" s="64"/>
      <c r="F95" s="215" t="s">
        <v>3090</v>
      </c>
      <c r="G95" s="64"/>
      <c r="H95" s="64"/>
      <c r="I95" s="173"/>
      <c r="J95" s="64"/>
      <c r="K95" s="64"/>
      <c r="L95" s="62"/>
      <c r="M95" s="216"/>
      <c r="N95" s="43"/>
      <c r="O95" s="43"/>
      <c r="P95" s="43"/>
      <c r="Q95" s="43"/>
      <c r="R95" s="43"/>
      <c r="S95" s="43"/>
      <c r="T95" s="79"/>
      <c r="AT95" s="25" t="s">
        <v>210</v>
      </c>
      <c r="AU95" s="25" t="s">
        <v>86</v>
      </c>
    </row>
    <row r="96" spans="2:65" s="12" customFormat="1" ht="13.5">
      <c r="B96" s="220"/>
      <c r="C96" s="221"/>
      <c r="D96" s="214" t="s">
        <v>284</v>
      </c>
      <c r="E96" s="222" t="s">
        <v>21</v>
      </c>
      <c r="F96" s="223" t="s">
        <v>86</v>
      </c>
      <c r="G96" s="221"/>
      <c r="H96" s="224">
        <v>2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284</v>
      </c>
      <c r="AU96" s="230" t="s">
        <v>86</v>
      </c>
      <c r="AV96" s="12" t="s">
        <v>86</v>
      </c>
      <c r="AW96" s="12" t="s">
        <v>39</v>
      </c>
      <c r="AX96" s="12" t="s">
        <v>76</v>
      </c>
      <c r="AY96" s="230" t="s">
        <v>201</v>
      </c>
    </row>
    <row r="97" spans="2:65" s="13" customFormat="1" ht="13.5">
      <c r="B97" s="231"/>
      <c r="C97" s="232"/>
      <c r="D97" s="214" t="s">
        <v>284</v>
      </c>
      <c r="E97" s="233" t="s">
        <v>21</v>
      </c>
      <c r="F97" s="234" t="s">
        <v>293</v>
      </c>
      <c r="G97" s="232"/>
      <c r="H97" s="235">
        <v>2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284</v>
      </c>
      <c r="AU97" s="241" t="s">
        <v>86</v>
      </c>
      <c r="AV97" s="13" t="s">
        <v>219</v>
      </c>
      <c r="AW97" s="13" t="s">
        <v>39</v>
      </c>
      <c r="AX97" s="13" t="s">
        <v>84</v>
      </c>
      <c r="AY97" s="241" t="s">
        <v>201</v>
      </c>
    </row>
    <row r="98" spans="2:65" s="1" customFormat="1" ht="25.5" customHeight="1">
      <c r="B98" s="42"/>
      <c r="C98" s="202" t="s">
        <v>200</v>
      </c>
      <c r="D98" s="202" t="s">
        <v>204</v>
      </c>
      <c r="E98" s="203" t="s">
        <v>3098</v>
      </c>
      <c r="F98" s="204" t="s">
        <v>3099</v>
      </c>
      <c r="G98" s="205" t="s">
        <v>311</v>
      </c>
      <c r="H98" s="206">
        <v>4</v>
      </c>
      <c r="I98" s="207"/>
      <c r="J98" s="208">
        <f>ROUND(I98*H98,2)</f>
        <v>0</v>
      </c>
      <c r="K98" s="204" t="s">
        <v>21</v>
      </c>
      <c r="L98" s="62"/>
      <c r="M98" s="209" t="s">
        <v>21</v>
      </c>
      <c r="N98" s="210" t="s">
        <v>47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219</v>
      </c>
      <c r="AT98" s="25" t="s">
        <v>204</v>
      </c>
      <c r="AU98" s="25" t="s">
        <v>86</v>
      </c>
      <c r="AY98" s="25" t="s">
        <v>201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84</v>
      </c>
      <c r="BK98" s="213">
        <f>ROUND(I98*H98,2)</f>
        <v>0</v>
      </c>
      <c r="BL98" s="25" t="s">
        <v>219</v>
      </c>
      <c r="BM98" s="25" t="s">
        <v>3470</v>
      </c>
    </row>
    <row r="99" spans="2:65" s="1" customFormat="1" ht="13.5">
      <c r="B99" s="42"/>
      <c r="C99" s="64"/>
      <c r="D99" s="214" t="s">
        <v>210</v>
      </c>
      <c r="E99" s="64"/>
      <c r="F99" s="215" t="s">
        <v>3099</v>
      </c>
      <c r="G99" s="64"/>
      <c r="H99" s="64"/>
      <c r="I99" s="173"/>
      <c r="J99" s="64"/>
      <c r="K99" s="64"/>
      <c r="L99" s="62"/>
      <c r="M99" s="216"/>
      <c r="N99" s="43"/>
      <c r="O99" s="43"/>
      <c r="P99" s="43"/>
      <c r="Q99" s="43"/>
      <c r="R99" s="43"/>
      <c r="S99" s="43"/>
      <c r="T99" s="79"/>
      <c r="AT99" s="25" t="s">
        <v>210</v>
      </c>
      <c r="AU99" s="25" t="s">
        <v>86</v>
      </c>
    </row>
    <row r="100" spans="2:65" s="12" customFormat="1" ht="13.5">
      <c r="B100" s="220"/>
      <c r="C100" s="221"/>
      <c r="D100" s="214" t="s">
        <v>284</v>
      </c>
      <c r="E100" s="222" t="s">
        <v>21</v>
      </c>
      <c r="F100" s="223" t="s">
        <v>219</v>
      </c>
      <c r="G100" s="221"/>
      <c r="H100" s="224">
        <v>4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284</v>
      </c>
      <c r="AU100" s="230" t="s">
        <v>86</v>
      </c>
      <c r="AV100" s="12" t="s">
        <v>86</v>
      </c>
      <c r="AW100" s="12" t="s">
        <v>39</v>
      </c>
      <c r="AX100" s="12" t="s">
        <v>76</v>
      </c>
      <c r="AY100" s="230" t="s">
        <v>201</v>
      </c>
    </row>
    <row r="101" spans="2:65" s="13" customFormat="1" ht="13.5">
      <c r="B101" s="231"/>
      <c r="C101" s="232"/>
      <c r="D101" s="214" t="s">
        <v>284</v>
      </c>
      <c r="E101" s="233" t="s">
        <v>21</v>
      </c>
      <c r="F101" s="234" t="s">
        <v>293</v>
      </c>
      <c r="G101" s="232"/>
      <c r="H101" s="235">
        <v>4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284</v>
      </c>
      <c r="AU101" s="241" t="s">
        <v>86</v>
      </c>
      <c r="AV101" s="13" t="s">
        <v>219</v>
      </c>
      <c r="AW101" s="13" t="s">
        <v>39</v>
      </c>
      <c r="AX101" s="13" t="s">
        <v>84</v>
      </c>
      <c r="AY101" s="241" t="s">
        <v>201</v>
      </c>
    </row>
    <row r="102" spans="2:65" s="1" customFormat="1" ht="16.5" customHeight="1">
      <c r="B102" s="42"/>
      <c r="C102" s="202" t="s">
        <v>226</v>
      </c>
      <c r="D102" s="202" t="s">
        <v>204</v>
      </c>
      <c r="E102" s="203" t="s">
        <v>3102</v>
      </c>
      <c r="F102" s="204" t="s">
        <v>3103</v>
      </c>
      <c r="G102" s="205" t="s">
        <v>311</v>
      </c>
      <c r="H102" s="206">
        <v>4</v>
      </c>
      <c r="I102" s="207"/>
      <c r="J102" s="208">
        <f>ROUND(I102*H102,2)</f>
        <v>0</v>
      </c>
      <c r="K102" s="204" t="s">
        <v>21</v>
      </c>
      <c r="L102" s="62"/>
      <c r="M102" s="209" t="s">
        <v>21</v>
      </c>
      <c r="N102" s="210" t="s">
        <v>47</v>
      </c>
      <c r="O102" s="43"/>
      <c r="P102" s="211">
        <f>O102*H102</f>
        <v>0</v>
      </c>
      <c r="Q102" s="211">
        <v>9.0000000000000006E-5</v>
      </c>
      <c r="R102" s="211">
        <f>Q102*H102</f>
        <v>3.6000000000000002E-4</v>
      </c>
      <c r="S102" s="211">
        <v>0</v>
      </c>
      <c r="T102" s="212">
        <f>S102*H102</f>
        <v>0</v>
      </c>
      <c r="AR102" s="25" t="s">
        <v>219</v>
      </c>
      <c r="AT102" s="25" t="s">
        <v>204</v>
      </c>
      <c r="AU102" s="25" t="s">
        <v>86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219</v>
      </c>
      <c r="BM102" s="25" t="s">
        <v>3471</v>
      </c>
    </row>
    <row r="103" spans="2:65" s="1" customFormat="1" ht="13.5">
      <c r="B103" s="42"/>
      <c r="C103" s="64"/>
      <c r="D103" s="214" t="s">
        <v>210</v>
      </c>
      <c r="E103" s="64"/>
      <c r="F103" s="215" t="s">
        <v>3103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86</v>
      </c>
    </row>
    <row r="104" spans="2:65" s="12" customFormat="1" ht="13.5">
      <c r="B104" s="220"/>
      <c r="C104" s="221"/>
      <c r="D104" s="214" t="s">
        <v>284</v>
      </c>
      <c r="E104" s="222" t="s">
        <v>21</v>
      </c>
      <c r="F104" s="223" t="s">
        <v>219</v>
      </c>
      <c r="G104" s="221"/>
      <c r="H104" s="224">
        <v>4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284</v>
      </c>
      <c r="AU104" s="230" t="s">
        <v>86</v>
      </c>
      <c r="AV104" s="12" t="s">
        <v>86</v>
      </c>
      <c r="AW104" s="12" t="s">
        <v>39</v>
      </c>
      <c r="AX104" s="12" t="s">
        <v>76</v>
      </c>
      <c r="AY104" s="230" t="s">
        <v>201</v>
      </c>
    </row>
    <row r="105" spans="2:65" s="13" customFormat="1" ht="13.5">
      <c r="B105" s="231"/>
      <c r="C105" s="232"/>
      <c r="D105" s="214" t="s">
        <v>284</v>
      </c>
      <c r="E105" s="233" t="s">
        <v>21</v>
      </c>
      <c r="F105" s="234" t="s">
        <v>293</v>
      </c>
      <c r="G105" s="232"/>
      <c r="H105" s="235">
        <v>4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284</v>
      </c>
      <c r="AU105" s="241" t="s">
        <v>86</v>
      </c>
      <c r="AV105" s="13" t="s">
        <v>219</v>
      </c>
      <c r="AW105" s="13" t="s">
        <v>39</v>
      </c>
      <c r="AX105" s="13" t="s">
        <v>84</v>
      </c>
      <c r="AY105" s="241" t="s">
        <v>201</v>
      </c>
    </row>
    <row r="106" spans="2:65" s="1" customFormat="1" ht="16.5" customHeight="1">
      <c r="B106" s="42"/>
      <c r="C106" s="255" t="s">
        <v>231</v>
      </c>
      <c r="D106" s="255" t="s">
        <v>497</v>
      </c>
      <c r="E106" s="256" t="s">
        <v>3107</v>
      </c>
      <c r="F106" s="257" t="s">
        <v>3108</v>
      </c>
      <c r="G106" s="258" t="s">
        <v>311</v>
      </c>
      <c r="H106" s="259">
        <v>4</v>
      </c>
      <c r="I106" s="260"/>
      <c r="J106" s="261">
        <f>ROUND(I106*H106,2)</f>
        <v>0</v>
      </c>
      <c r="K106" s="257" t="s">
        <v>21</v>
      </c>
      <c r="L106" s="262"/>
      <c r="M106" s="263" t="s">
        <v>21</v>
      </c>
      <c r="N106" s="264" t="s">
        <v>47</v>
      </c>
      <c r="O106" s="43"/>
      <c r="P106" s="211">
        <f>O106*H106</f>
        <v>0</v>
      </c>
      <c r="Q106" s="211">
        <v>2.0000000000000002E-5</v>
      </c>
      <c r="R106" s="211">
        <f>Q106*H106</f>
        <v>8.0000000000000007E-5</v>
      </c>
      <c r="S106" s="211">
        <v>0</v>
      </c>
      <c r="T106" s="212">
        <f>S106*H106</f>
        <v>0</v>
      </c>
      <c r="AR106" s="25" t="s">
        <v>235</v>
      </c>
      <c r="AT106" s="25" t="s">
        <v>497</v>
      </c>
      <c r="AU106" s="25" t="s">
        <v>86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219</v>
      </c>
      <c r="BM106" s="25" t="s">
        <v>3472</v>
      </c>
    </row>
    <row r="107" spans="2:65" s="1" customFormat="1" ht="13.5">
      <c r="B107" s="42"/>
      <c r="C107" s="64"/>
      <c r="D107" s="214" t="s">
        <v>210</v>
      </c>
      <c r="E107" s="64"/>
      <c r="F107" s="215" t="s">
        <v>3108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86</v>
      </c>
    </row>
    <row r="108" spans="2:65" s="14" customFormat="1" ht="13.5">
      <c r="B108" s="242"/>
      <c r="C108" s="243"/>
      <c r="D108" s="214" t="s">
        <v>284</v>
      </c>
      <c r="E108" s="244" t="s">
        <v>21</v>
      </c>
      <c r="F108" s="245" t="s">
        <v>3473</v>
      </c>
      <c r="G108" s="243"/>
      <c r="H108" s="244" t="s">
        <v>21</v>
      </c>
      <c r="I108" s="246"/>
      <c r="J108" s="243"/>
      <c r="K108" s="243"/>
      <c r="L108" s="247"/>
      <c r="M108" s="248"/>
      <c r="N108" s="249"/>
      <c r="O108" s="249"/>
      <c r="P108" s="249"/>
      <c r="Q108" s="249"/>
      <c r="R108" s="249"/>
      <c r="S108" s="249"/>
      <c r="T108" s="250"/>
      <c r="AT108" s="251" t="s">
        <v>284</v>
      </c>
      <c r="AU108" s="251" t="s">
        <v>86</v>
      </c>
      <c r="AV108" s="14" t="s">
        <v>84</v>
      </c>
      <c r="AW108" s="14" t="s">
        <v>39</v>
      </c>
      <c r="AX108" s="14" t="s">
        <v>76</v>
      </c>
      <c r="AY108" s="251" t="s">
        <v>201</v>
      </c>
    </row>
    <row r="109" spans="2:65" s="12" customFormat="1" ht="13.5">
      <c r="B109" s="220"/>
      <c r="C109" s="221"/>
      <c r="D109" s="214" t="s">
        <v>284</v>
      </c>
      <c r="E109" s="222" t="s">
        <v>21</v>
      </c>
      <c r="F109" s="223" t="s">
        <v>219</v>
      </c>
      <c r="G109" s="221"/>
      <c r="H109" s="224">
        <v>4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284</v>
      </c>
      <c r="AU109" s="230" t="s">
        <v>86</v>
      </c>
      <c r="AV109" s="12" t="s">
        <v>86</v>
      </c>
      <c r="AW109" s="12" t="s">
        <v>39</v>
      </c>
      <c r="AX109" s="12" t="s">
        <v>76</v>
      </c>
      <c r="AY109" s="230" t="s">
        <v>201</v>
      </c>
    </row>
    <row r="110" spans="2:65" s="13" customFormat="1" ht="13.5">
      <c r="B110" s="231"/>
      <c r="C110" s="232"/>
      <c r="D110" s="214" t="s">
        <v>284</v>
      </c>
      <c r="E110" s="233" t="s">
        <v>21</v>
      </c>
      <c r="F110" s="234" t="s">
        <v>293</v>
      </c>
      <c r="G110" s="232"/>
      <c r="H110" s="235">
        <v>4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284</v>
      </c>
      <c r="AU110" s="241" t="s">
        <v>86</v>
      </c>
      <c r="AV110" s="13" t="s">
        <v>219</v>
      </c>
      <c r="AW110" s="13" t="s">
        <v>39</v>
      </c>
      <c r="AX110" s="13" t="s">
        <v>84</v>
      </c>
      <c r="AY110" s="241" t="s">
        <v>201</v>
      </c>
    </row>
    <row r="111" spans="2:65" s="1" customFormat="1" ht="16.5" customHeight="1">
      <c r="B111" s="42"/>
      <c r="C111" s="202" t="s">
        <v>235</v>
      </c>
      <c r="D111" s="202" t="s">
        <v>204</v>
      </c>
      <c r="E111" s="203" t="s">
        <v>3126</v>
      </c>
      <c r="F111" s="204" t="s">
        <v>3127</v>
      </c>
      <c r="G111" s="205" t="s">
        <v>311</v>
      </c>
      <c r="H111" s="206">
        <v>4</v>
      </c>
      <c r="I111" s="207"/>
      <c r="J111" s="208">
        <f>ROUND(I111*H111,2)</f>
        <v>0</v>
      </c>
      <c r="K111" s="204" t="s">
        <v>21</v>
      </c>
      <c r="L111" s="62"/>
      <c r="M111" s="209" t="s">
        <v>21</v>
      </c>
      <c r="N111" s="210" t="s">
        <v>47</v>
      </c>
      <c r="O111" s="43"/>
      <c r="P111" s="211">
        <f>O111*H111</f>
        <v>0</v>
      </c>
      <c r="Q111" s="211">
        <v>4.2999999999999997E-2</v>
      </c>
      <c r="R111" s="211">
        <f>Q111*H111</f>
        <v>0.17199999999999999</v>
      </c>
      <c r="S111" s="211">
        <v>0</v>
      </c>
      <c r="T111" s="212">
        <f>S111*H111</f>
        <v>0</v>
      </c>
      <c r="AR111" s="25" t="s">
        <v>219</v>
      </c>
      <c r="AT111" s="25" t="s">
        <v>204</v>
      </c>
      <c r="AU111" s="25" t="s">
        <v>86</v>
      </c>
      <c r="AY111" s="25" t="s">
        <v>201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84</v>
      </c>
      <c r="BK111" s="213">
        <f>ROUND(I111*H111,2)</f>
        <v>0</v>
      </c>
      <c r="BL111" s="25" t="s">
        <v>219</v>
      </c>
      <c r="BM111" s="25" t="s">
        <v>3474</v>
      </c>
    </row>
    <row r="112" spans="2:65" s="1" customFormat="1" ht="13.5">
      <c r="B112" s="42"/>
      <c r="C112" s="64"/>
      <c r="D112" s="214" t="s">
        <v>210</v>
      </c>
      <c r="E112" s="64"/>
      <c r="F112" s="215" t="s">
        <v>3127</v>
      </c>
      <c r="G112" s="64"/>
      <c r="H112" s="64"/>
      <c r="I112" s="173"/>
      <c r="J112" s="64"/>
      <c r="K112" s="64"/>
      <c r="L112" s="62"/>
      <c r="M112" s="216"/>
      <c r="N112" s="43"/>
      <c r="O112" s="43"/>
      <c r="P112" s="43"/>
      <c r="Q112" s="43"/>
      <c r="R112" s="43"/>
      <c r="S112" s="43"/>
      <c r="T112" s="79"/>
      <c r="AT112" s="25" t="s">
        <v>210</v>
      </c>
      <c r="AU112" s="25" t="s">
        <v>86</v>
      </c>
    </row>
    <row r="113" spans="2:65" s="12" customFormat="1" ht="13.5">
      <c r="B113" s="220"/>
      <c r="C113" s="221"/>
      <c r="D113" s="214" t="s">
        <v>284</v>
      </c>
      <c r="E113" s="222" t="s">
        <v>21</v>
      </c>
      <c r="F113" s="223" t="s">
        <v>219</v>
      </c>
      <c r="G113" s="221"/>
      <c r="H113" s="224">
        <v>4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284</v>
      </c>
      <c r="AU113" s="230" t="s">
        <v>86</v>
      </c>
      <c r="AV113" s="12" t="s">
        <v>86</v>
      </c>
      <c r="AW113" s="12" t="s">
        <v>39</v>
      </c>
      <c r="AX113" s="12" t="s">
        <v>76</v>
      </c>
      <c r="AY113" s="230" t="s">
        <v>201</v>
      </c>
    </row>
    <row r="114" spans="2:65" s="13" customFormat="1" ht="13.5">
      <c r="B114" s="231"/>
      <c r="C114" s="232"/>
      <c r="D114" s="214" t="s">
        <v>284</v>
      </c>
      <c r="E114" s="233" t="s">
        <v>21</v>
      </c>
      <c r="F114" s="234" t="s">
        <v>293</v>
      </c>
      <c r="G114" s="232"/>
      <c r="H114" s="235">
        <v>4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284</v>
      </c>
      <c r="AU114" s="241" t="s">
        <v>86</v>
      </c>
      <c r="AV114" s="13" t="s">
        <v>219</v>
      </c>
      <c r="AW114" s="13" t="s">
        <v>39</v>
      </c>
      <c r="AX114" s="13" t="s">
        <v>84</v>
      </c>
      <c r="AY114" s="241" t="s">
        <v>201</v>
      </c>
    </row>
    <row r="115" spans="2:65" s="1" customFormat="1" ht="16.5" customHeight="1">
      <c r="B115" s="42"/>
      <c r="C115" s="255" t="s">
        <v>241</v>
      </c>
      <c r="D115" s="255" t="s">
        <v>497</v>
      </c>
      <c r="E115" s="256" t="s">
        <v>3475</v>
      </c>
      <c r="F115" s="257" t="s">
        <v>3476</v>
      </c>
      <c r="G115" s="258" t="s">
        <v>229</v>
      </c>
      <c r="H115" s="259">
        <v>16</v>
      </c>
      <c r="I115" s="260"/>
      <c r="J115" s="261">
        <f>ROUND(I115*H115,2)</f>
        <v>0</v>
      </c>
      <c r="K115" s="257" t="s">
        <v>21</v>
      </c>
      <c r="L115" s="262"/>
      <c r="M115" s="263" t="s">
        <v>21</v>
      </c>
      <c r="N115" s="264" t="s">
        <v>47</v>
      </c>
      <c r="O115" s="43"/>
      <c r="P115" s="211">
        <f>O115*H115</f>
        <v>0</v>
      </c>
      <c r="Q115" s="211">
        <v>9.5999999999999992E-3</v>
      </c>
      <c r="R115" s="211">
        <f>Q115*H115</f>
        <v>0.15359999999999999</v>
      </c>
      <c r="S115" s="211">
        <v>0</v>
      </c>
      <c r="T115" s="212">
        <f>S115*H115</f>
        <v>0</v>
      </c>
      <c r="AR115" s="25" t="s">
        <v>235</v>
      </c>
      <c r="AT115" s="25" t="s">
        <v>497</v>
      </c>
      <c r="AU115" s="25" t="s">
        <v>86</v>
      </c>
      <c r="AY115" s="25" t="s">
        <v>201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219</v>
      </c>
      <c r="BM115" s="25" t="s">
        <v>3477</v>
      </c>
    </row>
    <row r="116" spans="2:65" s="1" customFormat="1" ht="13.5">
      <c r="B116" s="42"/>
      <c r="C116" s="64"/>
      <c r="D116" s="214" t="s">
        <v>210</v>
      </c>
      <c r="E116" s="64"/>
      <c r="F116" s="215" t="s">
        <v>3476</v>
      </c>
      <c r="G116" s="64"/>
      <c r="H116" s="64"/>
      <c r="I116" s="173"/>
      <c r="J116" s="64"/>
      <c r="K116" s="64"/>
      <c r="L116" s="62"/>
      <c r="M116" s="216"/>
      <c r="N116" s="43"/>
      <c r="O116" s="43"/>
      <c r="P116" s="43"/>
      <c r="Q116" s="43"/>
      <c r="R116" s="43"/>
      <c r="S116" s="43"/>
      <c r="T116" s="79"/>
      <c r="AT116" s="25" t="s">
        <v>210</v>
      </c>
      <c r="AU116" s="25" t="s">
        <v>86</v>
      </c>
    </row>
    <row r="117" spans="2:65" s="12" customFormat="1" ht="13.5">
      <c r="B117" s="220"/>
      <c r="C117" s="221"/>
      <c r="D117" s="214" t="s">
        <v>284</v>
      </c>
      <c r="E117" s="222" t="s">
        <v>21</v>
      </c>
      <c r="F117" s="223" t="s">
        <v>3134</v>
      </c>
      <c r="G117" s="221"/>
      <c r="H117" s="224">
        <v>16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284</v>
      </c>
      <c r="AU117" s="230" t="s">
        <v>86</v>
      </c>
      <c r="AV117" s="12" t="s">
        <v>86</v>
      </c>
      <c r="AW117" s="12" t="s">
        <v>39</v>
      </c>
      <c r="AX117" s="12" t="s">
        <v>76</v>
      </c>
      <c r="AY117" s="230" t="s">
        <v>201</v>
      </c>
    </row>
    <row r="118" spans="2:65" s="13" customFormat="1" ht="13.5">
      <c r="B118" s="231"/>
      <c r="C118" s="232"/>
      <c r="D118" s="214" t="s">
        <v>284</v>
      </c>
      <c r="E118" s="233" t="s">
        <v>21</v>
      </c>
      <c r="F118" s="234" t="s">
        <v>293</v>
      </c>
      <c r="G118" s="232"/>
      <c r="H118" s="235">
        <v>16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284</v>
      </c>
      <c r="AU118" s="241" t="s">
        <v>86</v>
      </c>
      <c r="AV118" s="13" t="s">
        <v>219</v>
      </c>
      <c r="AW118" s="13" t="s">
        <v>39</v>
      </c>
      <c r="AX118" s="13" t="s">
        <v>84</v>
      </c>
      <c r="AY118" s="241" t="s">
        <v>201</v>
      </c>
    </row>
    <row r="119" spans="2:65" s="1" customFormat="1" ht="16.5" customHeight="1">
      <c r="B119" s="42"/>
      <c r="C119" s="255" t="s">
        <v>245</v>
      </c>
      <c r="D119" s="255" t="s">
        <v>497</v>
      </c>
      <c r="E119" s="256" t="s">
        <v>3478</v>
      </c>
      <c r="F119" s="257" t="s">
        <v>3479</v>
      </c>
      <c r="G119" s="258" t="s">
        <v>229</v>
      </c>
      <c r="H119" s="259">
        <v>4</v>
      </c>
      <c r="I119" s="260"/>
      <c r="J119" s="261">
        <f>ROUND(I119*H119,2)</f>
        <v>0</v>
      </c>
      <c r="K119" s="257" t="s">
        <v>21</v>
      </c>
      <c r="L119" s="262"/>
      <c r="M119" s="263" t="s">
        <v>21</v>
      </c>
      <c r="N119" s="264" t="s">
        <v>47</v>
      </c>
      <c r="O119" s="43"/>
      <c r="P119" s="211">
        <f>O119*H119</f>
        <v>0</v>
      </c>
      <c r="Q119" s="211">
        <v>0.06</v>
      </c>
      <c r="R119" s="211">
        <f>Q119*H119</f>
        <v>0.24</v>
      </c>
      <c r="S119" s="211">
        <v>0</v>
      </c>
      <c r="T119" s="212">
        <f>S119*H119</f>
        <v>0</v>
      </c>
      <c r="AR119" s="25" t="s">
        <v>235</v>
      </c>
      <c r="AT119" s="25" t="s">
        <v>497</v>
      </c>
      <c r="AU119" s="25" t="s">
        <v>86</v>
      </c>
      <c r="AY119" s="25" t="s">
        <v>201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84</v>
      </c>
      <c r="BK119" s="213">
        <f>ROUND(I119*H119,2)</f>
        <v>0</v>
      </c>
      <c r="BL119" s="25" t="s">
        <v>219</v>
      </c>
      <c r="BM119" s="25" t="s">
        <v>3480</v>
      </c>
    </row>
    <row r="120" spans="2:65" s="1" customFormat="1" ht="13.5">
      <c r="B120" s="42"/>
      <c r="C120" s="64"/>
      <c r="D120" s="214" t="s">
        <v>210</v>
      </c>
      <c r="E120" s="64"/>
      <c r="F120" s="215" t="s">
        <v>3479</v>
      </c>
      <c r="G120" s="64"/>
      <c r="H120" s="64"/>
      <c r="I120" s="173"/>
      <c r="J120" s="64"/>
      <c r="K120" s="64"/>
      <c r="L120" s="62"/>
      <c r="M120" s="216"/>
      <c r="N120" s="43"/>
      <c r="O120" s="43"/>
      <c r="P120" s="43"/>
      <c r="Q120" s="43"/>
      <c r="R120" s="43"/>
      <c r="S120" s="43"/>
      <c r="T120" s="79"/>
      <c r="AT120" s="25" t="s">
        <v>210</v>
      </c>
      <c r="AU120" s="25" t="s">
        <v>86</v>
      </c>
    </row>
    <row r="121" spans="2:65" s="1" customFormat="1" ht="16.5" customHeight="1">
      <c r="B121" s="42"/>
      <c r="C121" s="202" t="s">
        <v>249</v>
      </c>
      <c r="D121" s="202" t="s">
        <v>204</v>
      </c>
      <c r="E121" s="203" t="s">
        <v>3142</v>
      </c>
      <c r="F121" s="204" t="s">
        <v>3143</v>
      </c>
      <c r="G121" s="205" t="s">
        <v>311</v>
      </c>
      <c r="H121" s="206">
        <v>4</v>
      </c>
      <c r="I121" s="207"/>
      <c r="J121" s="208">
        <f>ROUND(I121*H121,2)</f>
        <v>0</v>
      </c>
      <c r="K121" s="204" t="s">
        <v>21</v>
      </c>
      <c r="L121" s="62"/>
      <c r="M121" s="209" t="s">
        <v>21</v>
      </c>
      <c r="N121" s="210" t="s">
        <v>47</v>
      </c>
      <c r="O121" s="43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AR121" s="25" t="s">
        <v>219</v>
      </c>
      <c r="AT121" s="25" t="s">
        <v>204</v>
      </c>
      <c r="AU121" s="25" t="s">
        <v>86</v>
      </c>
      <c r="AY121" s="25" t="s">
        <v>201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84</v>
      </c>
      <c r="BK121" s="213">
        <f>ROUND(I121*H121,2)</f>
        <v>0</v>
      </c>
      <c r="BL121" s="25" t="s">
        <v>219</v>
      </c>
      <c r="BM121" s="25" t="s">
        <v>3481</v>
      </c>
    </row>
    <row r="122" spans="2:65" s="1" customFormat="1" ht="13.5">
      <c r="B122" s="42"/>
      <c r="C122" s="64"/>
      <c r="D122" s="214" t="s">
        <v>210</v>
      </c>
      <c r="E122" s="64"/>
      <c r="F122" s="215" t="s">
        <v>3143</v>
      </c>
      <c r="G122" s="64"/>
      <c r="H122" s="64"/>
      <c r="I122" s="173"/>
      <c r="J122" s="64"/>
      <c r="K122" s="64"/>
      <c r="L122" s="62"/>
      <c r="M122" s="216"/>
      <c r="N122" s="43"/>
      <c r="O122" s="43"/>
      <c r="P122" s="43"/>
      <c r="Q122" s="43"/>
      <c r="R122" s="43"/>
      <c r="S122" s="43"/>
      <c r="T122" s="79"/>
      <c r="AT122" s="25" t="s">
        <v>210</v>
      </c>
      <c r="AU122" s="25" t="s">
        <v>86</v>
      </c>
    </row>
    <row r="123" spans="2:65" s="12" customFormat="1" ht="13.5">
      <c r="B123" s="220"/>
      <c r="C123" s="221"/>
      <c r="D123" s="214" t="s">
        <v>284</v>
      </c>
      <c r="E123" s="222" t="s">
        <v>21</v>
      </c>
      <c r="F123" s="223" t="s">
        <v>219</v>
      </c>
      <c r="G123" s="221"/>
      <c r="H123" s="224">
        <v>4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284</v>
      </c>
      <c r="AU123" s="230" t="s">
        <v>86</v>
      </c>
      <c r="AV123" s="12" t="s">
        <v>86</v>
      </c>
      <c r="AW123" s="12" t="s">
        <v>39</v>
      </c>
      <c r="AX123" s="12" t="s">
        <v>76</v>
      </c>
      <c r="AY123" s="230" t="s">
        <v>201</v>
      </c>
    </row>
    <row r="124" spans="2:65" s="13" customFormat="1" ht="13.5">
      <c r="B124" s="231"/>
      <c r="C124" s="232"/>
      <c r="D124" s="214" t="s">
        <v>284</v>
      </c>
      <c r="E124" s="233" t="s">
        <v>21</v>
      </c>
      <c r="F124" s="234" t="s">
        <v>293</v>
      </c>
      <c r="G124" s="232"/>
      <c r="H124" s="235">
        <v>4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284</v>
      </c>
      <c r="AU124" s="241" t="s">
        <v>86</v>
      </c>
      <c r="AV124" s="13" t="s">
        <v>219</v>
      </c>
      <c r="AW124" s="13" t="s">
        <v>39</v>
      </c>
      <c r="AX124" s="13" t="s">
        <v>84</v>
      </c>
      <c r="AY124" s="241" t="s">
        <v>201</v>
      </c>
    </row>
    <row r="125" spans="2:65" s="11" customFormat="1" ht="29.85" customHeight="1">
      <c r="B125" s="186"/>
      <c r="C125" s="187"/>
      <c r="D125" s="188" t="s">
        <v>75</v>
      </c>
      <c r="E125" s="200" t="s">
        <v>202</v>
      </c>
      <c r="F125" s="200" t="s">
        <v>203</v>
      </c>
      <c r="G125" s="187"/>
      <c r="H125" s="187"/>
      <c r="I125" s="190"/>
      <c r="J125" s="201">
        <f>BK125</f>
        <v>0</v>
      </c>
      <c r="K125" s="187"/>
      <c r="L125" s="192"/>
      <c r="M125" s="193"/>
      <c r="N125" s="194"/>
      <c r="O125" s="194"/>
      <c r="P125" s="195">
        <f>SUM(P126:P129)</f>
        <v>0</v>
      </c>
      <c r="Q125" s="194"/>
      <c r="R125" s="195">
        <f>SUM(R126:R129)</f>
        <v>0</v>
      </c>
      <c r="S125" s="194"/>
      <c r="T125" s="196">
        <f>SUM(T126:T129)</f>
        <v>0</v>
      </c>
      <c r="AR125" s="197" t="s">
        <v>84</v>
      </c>
      <c r="AT125" s="198" t="s">
        <v>75</v>
      </c>
      <c r="AU125" s="198" t="s">
        <v>84</v>
      </c>
      <c r="AY125" s="197" t="s">
        <v>201</v>
      </c>
      <c r="BK125" s="199">
        <f>SUM(BK126:BK129)</f>
        <v>0</v>
      </c>
    </row>
    <row r="126" spans="2:65" s="1" customFormat="1" ht="16.5" customHeight="1">
      <c r="B126" s="42"/>
      <c r="C126" s="202" t="s">
        <v>255</v>
      </c>
      <c r="D126" s="202" t="s">
        <v>204</v>
      </c>
      <c r="E126" s="203" t="s">
        <v>3482</v>
      </c>
      <c r="F126" s="204" t="s">
        <v>3155</v>
      </c>
      <c r="G126" s="205" t="s">
        <v>3156</v>
      </c>
      <c r="H126" s="206">
        <v>1</v>
      </c>
      <c r="I126" s="207"/>
      <c r="J126" s="208">
        <f>ROUND(I126*H126,2)</f>
        <v>0</v>
      </c>
      <c r="K126" s="204" t="s">
        <v>21</v>
      </c>
      <c r="L126" s="62"/>
      <c r="M126" s="209" t="s">
        <v>21</v>
      </c>
      <c r="N126" s="210" t="s">
        <v>47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219</v>
      </c>
      <c r="AT126" s="25" t="s">
        <v>204</v>
      </c>
      <c r="AU126" s="25" t="s">
        <v>86</v>
      </c>
      <c r="AY126" s="25" t="s">
        <v>201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219</v>
      </c>
      <c r="BM126" s="25" t="s">
        <v>3483</v>
      </c>
    </row>
    <row r="127" spans="2:65" s="1" customFormat="1" ht="13.5">
      <c r="B127" s="42"/>
      <c r="C127" s="64"/>
      <c r="D127" s="214" t="s">
        <v>210</v>
      </c>
      <c r="E127" s="64"/>
      <c r="F127" s="215" t="s">
        <v>3155</v>
      </c>
      <c r="G127" s="64"/>
      <c r="H127" s="64"/>
      <c r="I127" s="173"/>
      <c r="J127" s="64"/>
      <c r="K127" s="64"/>
      <c r="L127" s="62"/>
      <c r="M127" s="216"/>
      <c r="N127" s="43"/>
      <c r="O127" s="43"/>
      <c r="P127" s="43"/>
      <c r="Q127" s="43"/>
      <c r="R127" s="43"/>
      <c r="S127" s="43"/>
      <c r="T127" s="79"/>
      <c r="AT127" s="25" t="s">
        <v>210</v>
      </c>
      <c r="AU127" s="25" t="s">
        <v>86</v>
      </c>
    </row>
    <row r="128" spans="2:65" s="1" customFormat="1" ht="16.5" customHeight="1">
      <c r="B128" s="42"/>
      <c r="C128" s="202" t="s">
        <v>259</v>
      </c>
      <c r="D128" s="202" t="s">
        <v>204</v>
      </c>
      <c r="E128" s="203" t="s">
        <v>3484</v>
      </c>
      <c r="F128" s="204" t="s">
        <v>3160</v>
      </c>
      <c r="G128" s="205" t="s">
        <v>3156</v>
      </c>
      <c r="H128" s="206">
        <v>1</v>
      </c>
      <c r="I128" s="207"/>
      <c r="J128" s="208">
        <f>ROUND(I128*H128,2)</f>
        <v>0</v>
      </c>
      <c r="K128" s="204" t="s">
        <v>21</v>
      </c>
      <c r="L128" s="62"/>
      <c r="M128" s="209" t="s">
        <v>21</v>
      </c>
      <c r="N128" s="210" t="s">
        <v>47</v>
      </c>
      <c r="O128" s="43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219</v>
      </c>
      <c r="AT128" s="25" t="s">
        <v>204</v>
      </c>
      <c r="AU128" s="25" t="s">
        <v>86</v>
      </c>
      <c r="AY128" s="25" t="s">
        <v>201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84</v>
      </c>
      <c r="BK128" s="213">
        <f>ROUND(I128*H128,2)</f>
        <v>0</v>
      </c>
      <c r="BL128" s="25" t="s">
        <v>219</v>
      </c>
      <c r="BM128" s="25" t="s">
        <v>3485</v>
      </c>
    </row>
    <row r="129" spans="2:47" s="1" customFormat="1" ht="13.5">
      <c r="B129" s="42"/>
      <c r="C129" s="64"/>
      <c r="D129" s="214" t="s">
        <v>210</v>
      </c>
      <c r="E129" s="64"/>
      <c r="F129" s="215" t="s">
        <v>3160</v>
      </c>
      <c r="G129" s="64"/>
      <c r="H129" s="64"/>
      <c r="I129" s="173"/>
      <c r="J129" s="64"/>
      <c r="K129" s="64"/>
      <c r="L129" s="62"/>
      <c r="M129" s="217"/>
      <c r="N129" s="218"/>
      <c r="O129" s="218"/>
      <c r="P129" s="218"/>
      <c r="Q129" s="218"/>
      <c r="R129" s="218"/>
      <c r="S129" s="218"/>
      <c r="T129" s="219"/>
      <c r="AT129" s="25" t="s">
        <v>210</v>
      </c>
      <c r="AU129" s="25" t="s">
        <v>86</v>
      </c>
    </row>
    <row r="130" spans="2:47" s="1" customFormat="1" ht="6.95" customHeight="1">
      <c r="B130" s="57"/>
      <c r="C130" s="58"/>
      <c r="D130" s="58"/>
      <c r="E130" s="58"/>
      <c r="F130" s="58"/>
      <c r="G130" s="58"/>
      <c r="H130" s="58"/>
      <c r="I130" s="149"/>
      <c r="J130" s="58"/>
      <c r="K130" s="58"/>
      <c r="L130" s="62"/>
    </row>
  </sheetData>
  <sheetProtection algorithmName="SHA-512" hashValue="vsBaj7ib5tueKSC1cSVD//Gz+ziTI9zkbDJXJcF9NM5oBi6s/nkQHM/tkdU3rfp3XXubu9f4deTDsSiof3vDZQ==" saltValue="5ICe5rBzJvucaRrxTCBnqou3HdTe4coRRi8HZZa3F1C+sDhtyJVElvuHPHx835tQOhDvPFggMwFR0lagLPkbjQ==" spinCount="100000" sheet="1" objects="1" scenarios="1" formatColumns="0" formatRows="0" autoFilter="0"/>
  <autoFilter ref="C79:K129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163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3486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ROUND(J84,2)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ROUND(SUM(BE84:BE165), 2)</f>
        <v>0</v>
      </c>
      <c r="G30" s="43"/>
      <c r="H30" s="43"/>
      <c r="I30" s="141">
        <v>0.21</v>
      </c>
      <c r="J30" s="140">
        <f>ROUND(ROUND((SUM(BE84:BE165)),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ROUND(SUM(BF84:BF165), 2)</f>
        <v>0</v>
      </c>
      <c r="G31" s="43"/>
      <c r="H31" s="43"/>
      <c r="I31" s="141">
        <v>0.15</v>
      </c>
      <c r="J31" s="140">
        <f>ROUND(ROUND((SUM(BF84:BF165)),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ROUND(SUM(BG84:BG165),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ROUND(SUM(BH84:BH165),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ROUND(SUM(BI84:BI165),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502 - Úprava šachty teplovodu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J84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J85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J86</f>
        <v>0</v>
      </c>
      <c r="K58" s="172"/>
    </row>
    <row r="59" spans="2:47" s="9" customFormat="1" ht="19.899999999999999" customHeight="1">
      <c r="B59" s="166"/>
      <c r="C59" s="167"/>
      <c r="D59" s="168" t="s">
        <v>419</v>
      </c>
      <c r="E59" s="169"/>
      <c r="F59" s="169"/>
      <c r="G59" s="169"/>
      <c r="H59" s="169"/>
      <c r="I59" s="170"/>
      <c r="J59" s="171">
        <f>J95</f>
        <v>0</v>
      </c>
      <c r="K59" s="172"/>
    </row>
    <row r="60" spans="2:47" s="9" customFormat="1" ht="19.899999999999999" customHeight="1">
      <c r="B60" s="166"/>
      <c r="C60" s="167"/>
      <c r="D60" s="168" t="s">
        <v>274</v>
      </c>
      <c r="E60" s="169"/>
      <c r="F60" s="169"/>
      <c r="G60" s="169"/>
      <c r="H60" s="169"/>
      <c r="I60" s="170"/>
      <c r="J60" s="171">
        <f>J108</f>
        <v>0</v>
      </c>
      <c r="K60" s="172"/>
    </row>
    <row r="61" spans="2:47" s="9" customFormat="1" ht="19.899999999999999" customHeight="1">
      <c r="B61" s="166"/>
      <c r="C61" s="167"/>
      <c r="D61" s="168" t="s">
        <v>275</v>
      </c>
      <c r="E61" s="169"/>
      <c r="F61" s="169"/>
      <c r="G61" s="169"/>
      <c r="H61" s="169"/>
      <c r="I61" s="170"/>
      <c r="J61" s="171">
        <f>J130</f>
        <v>0</v>
      </c>
      <c r="K61" s="172"/>
    </row>
    <row r="62" spans="2:47" s="9" customFormat="1" ht="19.899999999999999" customHeight="1">
      <c r="B62" s="166"/>
      <c r="C62" s="167"/>
      <c r="D62" s="168" t="s">
        <v>422</v>
      </c>
      <c r="E62" s="169"/>
      <c r="F62" s="169"/>
      <c r="G62" s="169"/>
      <c r="H62" s="169"/>
      <c r="I62" s="170"/>
      <c r="J62" s="171">
        <f>J147</f>
        <v>0</v>
      </c>
      <c r="K62" s="172"/>
    </row>
    <row r="63" spans="2:47" s="8" customFormat="1" ht="24.95" customHeight="1">
      <c r="B63" s="159"/>
      <c r="C63" s="160"/>
      <c r="D63" s="161" t="s">
        <v>423</v>
      </c>
      <c r="E63" s="162"/>
      <c r="F63" s="162"/>
      <c r="G63" s="162"/>
      <c r="H63" s="162"/>
      <c r="I63" s="163"/>
      <c r="J63" s="164">
        <f>J150</f>
        <v>0</v>
      </c>
      <c r="K63" s="165"/>
    </row>
    <row r="64" spans="2:47" s="9" customFormat="1" ht="19.899999999999999" customHeight="1">
      <c r="B64" s="166"/>
      <c r="C64" s="167"/>
      <c r="D64" s="168" t="s">
        <v>1140</v>
      </c>
      <c r="E64" s="169"/>
      <c r="F64" s="169"/>
      <c r="G64" s="169"/>
      <c r="H64" s="169"/>
      <c r="I64" s="170"/>
      <c r="J64" s="171">
        <f>J151</f>
        <v>0</v>
      </c>
      <c r="K64" s="172"/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0000000000003" customHeight="1">
      <c r="B71" s="42"/>
      <c r="C71" s="63" t="s">
        <v>184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6.5" customHeight="1">
      <c r="B74" s="42"/>
      <c r="C74" s="64"/>
      <c r="D74" s="64"/>
      <c r="E74" s="405" t="str">
        <f>E7</f>
        <v>Malešická, 1. a 2. etapa, 2. etapa Za Vackovem - Habrová</v>
      </c>
      <c r="F74" s="406"/>
      <c r="G74" s="406"/>
      <c r="H74" s="406"/>
      <c r="I74" s="173"/>
      <c r="J74" s="64"/>
      <c r="K74" s="64"/>
      <c r="L74" s="62"/>
    </row>
    <row r="75" spans="2:12" s="1" customFormat="1" ht="14.45" customHeight="1">
      <c r="B75" s="42"/>
      <c r="C75" s="66" t="s">
        <v>173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7.25" customHeight="1">
      <c r="B76" s="42"/>
      <c r="C76" s="64"/>
      <c r="D76" s="64"/>
      <c r="E76" s="393" t="str">
        <f>E9</f>
        <v>SO 502 - Úprava šachty teplovodu</v>
      </c>
      <c r="F76" s="407"/>
      <c r="G76" s="407"/>
      <c r="H76" s="407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8" customHeight="1">
      <c r="B78" s="42"/>
      <c r="C78" s="66" t="s">
        <v>23</v>
      </c>
      <c r="D78" s="64"/>
      <c r="E78" s="64"/>
      <c r="F78" s="174" t="str">
        <f>F12</f>
        <v>Praha 3</v>
      </c>
      <c r="G78" s="64"/>
      <c r="H78" s="64"/>
      <c r="I78" s="175" t="s">
        <v>25</v>
      </c>
      <c r="J78" s="74" t="str">
        <f>IF(J12="","",J12)</f>
        <v>25. 10. 2018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>
      <c r="B80" s="42"/>
      <c r="C80" s="66" t="s">
        <v>27</v>
      </c>
      <c r="D80" s="64"/>
      <c r="E80" s="64"/>
      <c r="F80" s="174" t="str">
        <f>E15</f>
        <v>Technická správa komunikací hl. m. Prahy</v>
      </c>
      <c r="G80" s="64"/>
      <c r="H80" s="64"/>
      <c r="I80" s="175" t="s">
        <v>35</v>
      </c>
      <c r="J80" s="174" t="str">
        <f>E21</f>
        <v>NOVÁK &amp; PARTNER, s.r.o.</v>
      </c>
      <c r="K80" s="64"/>
      <c r="L80" s="62"/>
    </row>
    <row r="81" spans="2:65" s="1" customFormat="1" ht="14.45" customHeight="1">
      <c r="B81" s="42"/>
      <c r="C81" s="66" t="s">
        <v>33</v>
      </c>
      <c r="D81" s="64"/>
      <c r="E81" s="64"/>
      <c r="F81" s="174" t="str">
        <f>IF(E18="","",E18)</f>
        <v/>
      </c>
      <c r="G81" s="64"/>
      <c r="H81" s="64"/>
      <c r="I81" s="173"/>
      <c r="J81" s="64"/>
      <c r="K81" s="64"/>
      <c r="L81" s="62"/>
    </row>
    <row r="82" spans="2:65" s="1" customFormat="1" ht="10.3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0" customFormat="1" ht="29.25" customHeight="1">
      <c r="B83" s="176"/>
      <c r="C83" s="177" t="s">
        <v>185</v>
      </c>
      <c r="D83" s="178" t="s">
        <v>61</v>
      </c>
      <c r="E83" s="178" t="s">
        <v>57</v>
      </c>
      <c r="F83" s="178" t="s">
        <v>186</v>
      </c>
      <c r="G83" s="178" t="s">
        <v>187</v>
      </c>
      <c r="H83" s="178" t="s">
        <v>188</v>
      </c>
      <c r="I83" s="179" t="s">
        <v>189</v>
      </c>
      <c r="J83" s="178" t="s">
        <v>177</v>
      </c>
      <c r="K83" s="180" t="s">
        <v>190</v>
      </c>
      <c r="L83" s="181"/>
      <c r="M83" s="82" t="s">
        <v>191</v>
      </c>
      <c r="N83" s="83" t="s">
        <v>46</v>
      </c>
      <c r="O83" s="83" t="s">
        <v>192</v>
      </c>
      <c r="P83" s="83" t="s">
        <v>193</v>
      </c>
      <c r="Q83" s="83" t="s">
        <v>194</v>
      </c>
      <c r="R83" s="83" t="s">
        <v>195</v>
      </c>
      <c r="S83" s="83" t="s">
        <v>196</v>
      </c>
      <c r="T83" s="84" t="s">
        <v>197</v>
      </c>
    </row>
    <row r="84" spans="2:65" s="1" customFormat="1" ht="29.25" customHeight="1">
      <c r="B84" s="42"/>
      <c r="C84" s="88" t="s">
        <v>178</v>
      </c>
      <c r="D84" s="64"/>
      <c r="E84" s="64"/>
      <c r="F84" s="64"/>
      <c r="G84" s="64"/>
      <c r="H84" s="64"/>
      <c r="I84" s="173"/>
      <c r="J84" s="182">
        <f>BK84</f>
        <v>0</v>
      </c>
      <c r="K84" s="64"/>
      <c r="L84" s="62"/>
      <c r="M84" s="85"/>
      <c r="N84" s="86"/>
      <c r="O84" s="86"/>
      <c r="P84" s="183">
        <f>P85+P150</f>
        <v>0</v>
      </c>
      <c r="Q84" s="86"/>
      <c r="R84" s="183">
        <f>R85+R150</f>
        <v>3.1140841399999997</v>
      </c>
      <c r="S84" s="86"/>
      <c r="T84" s="184">
        <f>T85+T150</f>
        <v>1.0267200000000001</v>
      </c>
      <c r="AT84" s="25" t="s">
        <v>75</v>
      </c>
      <c r="AU84" s="25" t="s">
        <v>179</v>
      </c>
      <c r="BK84" s="185">
        <f>BK85+BK150</f>
        <v>0</v>
      </c>
    </row>
    <row r="85" spans="2:65" s="11" customFormat="1" ht="37.35" customHeight="1">
      <c r="B85" s="186"/>
      <c r="C85" s="187"/>
      <c r="D85" s="188" t="s">
        <v>75</v>
      </c>
      <c r="E85" s="189" t="s">
        <v>276</v>
      </c>
      <c r="F85" s="189" t="s">
        <v>277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P86+P95+P108+P130+P147</f>
        <v>0</v>
      </c>
      <c r="Q85" s="194"/>
      <c r="R85" s="195">
        <f>R86+R95+R108+R130+R147</f>
        <v>3.0588050999999998</v>
      </c>
      <c r="S85" s="194"/>
      <c r="T85" s="196">
        <f>T86+T95+T108+T130+T147</f>
        <v>1.0267200000000001</v>
      </c>
      <c r="AR85" s="197" t="s">
        <v>84</v>
      </c>
      <c r="AT85" s="198" t="s">
        <v>75</v>
      </c>
      <c r="AU85" s="198" t="s">
        <v>76</v>
      </c>
      <c r="AY85" s="197" t="s">
        <v>201</v>
      </c>
      <c r="BK85" s="199">
        <f>BK86+BK95+BK108+BK130+BK147</f>
        <v>0</v>
      </c>
    </row>
    <row r="86" spans="2:65" s="11" customFormat="1" ht="19.899999999999999" customHeight="1">
      <c r="B86" s="186"/>
      <c r="C86" s="187"/>
      <c r="D86" s="188" t="s">
        <v>75</v>
      </c>
      <c r="E86" s="200" t="s">
        <v>84</v>
      </c>
      <c r="F86" s="200" t="s">
        <v>278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SUM(P87:P94)</f>
        <v>0</v>
      </c>
      <c r="Q86" s="194"/>
      <c r="R86" s="195">
        <f>SUM(R87:R94)</f>
        <v>0</v>
      </c>
      <c r="S86" s="194"/>
      <c r="T86" s="196">
        <f>SUM(T87:T94)</f>
        <v>0</v>
      </c>
      <c r="AR86" s="197" t="s">
        <v>84</v>
      </c>
      <c r="AT86" s="198" t="s">
        <v>75</v>
      </c>
      <c r="AU86" s="198" t="s">
        <v>84</v>
      </c>
      <c r="AY86" s="197" t="s">
        <v>201</v>
      </c>
      <c r="BK86" s="199">
        <f>SUM(BK87:BK94)</f>
        <v>0</v>
      </c>
    </row>
    <row r="87" spans="2:65" s="1" customFormat="1" ht="25.5" customHeight="1">
      <c r="B87" s="42"/>
      <c r="C87" s="202" t="s">
        <v>84</v>
      </c>
      <c r="D87" s="202" t="s">
        <v>204</v>
      </c>
      <c r="E87" s="203" t="s">
        <v>1615</v>
      </c>
      <c r="F87" s="204" t="s">
        <v>1616</v>
      </c>
      <c r="G87" s="205" t="s">
        <v>288</v>
      </c>
      <c r="H87" s="206">
        <v>2</v>
      </c>
      <c r="I87" s="207"/>
      <c r="J87" s="208">
        <f>ROUND(I87*H87,2)</f>
        <v>0</v>
      </c>
      <c r="K87" s="204" t="s">
        <v>214</v>
      </c>
      <c r="L87" s="62"/>
      <c r="M87" s="209" t="s">
        <v>21</v>
      </c>
      <c r="N87" s="210" t="s">
        <v>47</v>
      </c>
      <c r="O87" s="43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219</v>
      </c>
      <c r="AT87" s="25" t="s">
        <v>204</v>
      </c>
      <c r="AU87" s="25" t="s">
        <v>86</v>
      </c>
      <c r="AY87" s="25" t="s">
        <v>201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84</v>
      </c>
      <c r="BK87" s="213">
        <f>ROUND(I87*H87,2)</f>
        <v>0</v>
      </c>
      <c r="BL87" s="25" t="s">
        <v>219</v>
      </c>
      <c r="BM87" s="25" t="s">
        <v>3487</v>
      </c>
    </row>
    <row r="88" spans="2:65" s="1" customFormat="1" ht="27">
      <c r="B88" s="42"/>
      <c r="C88" s="64"/>
      <c r="D88" s="214" t="s">
        <v>210</v>
      </c>
      <c r="E88" s="64"/>
      <c r="F88" s="215" t="s">
        <v>1618</v>
      </c>
      <c r="G88" s="64"/>
      <c r="H88" s="64"/>
      <c r="I88" s="173"/>
      <c r="J88" s="64"/>
      <c r="K88" s="64"/>
      <c r="L88" s="62"/>
      <c r="M88" s="216"/>
      <c r="N88" s="43"/>
      <c r="O88" s="43"/>
      <c r="P88" s="43"/>
      <c r="Q88" s="43"/>
      <c r="R88" s="43"/>
      <c r="S88" s="43"/>
      <c r="T88" s="79"/>
      <c r="AT88" s="25" t="s">
        <v>210</v>
      </c>
      <c r="AU88" s="25" t="s">
        <v>86</v>
      </c>
    </row>
    <row r="89" spans="2:65" s="1" customFormat="1" ht="25.5" customHeight="1">
      <c r="B89" s="42"/>
      <c r="C89" s="202" t="s">
        <v>86</v>
      </c>
      <c r="D89" s="202" t="s">
        <v>204</v>
      </c>
      <c r="E89" s="203" t="s">
        <v>481</v>
      </c>
      <c r="F89" s="204" t="s">
        <v>3488</v>
      </c>
      <c r="G89" s="205" t="s">
        <v>288</v>
      </c>
      <c r="H89" s="206">
        <v>2</v>
      </c>
      <c r="I89" s="207"/>
      <c r="J89" s="208">
        <f>ROUND(I89*H89,2)</f>
        <v>0</v>
      </c>
      <c r="K89" s="204" t="s">
        <v>21</v>
      </c>
      <c r="L89" s="62"/>
      <c r="M89" s="209" t="s">
        <v>21</v>
      </c>
      <c r="N89" s="210" t="s">
        <v>47</v>
      </c>
      <c r="O89" s="43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219</v>
      </c>
      <c r="AT89" s="25" t="s">
        <v>204</v>
      </c>
      <c r="AU89" s="25" t="s">
        <v>86</v>
      </c>
      <c r="AY89" s="25" t="s">
        <v>201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84</v>
      </c>
      <c r="BK89" s="213">
        <f>ROUND(I89*H89,2)</f>
        <v>0</v>
      </c>
      <c r="BL89" s="25" t="s">
        <v>219</v>
      </c>
      <c r="BM89" s="25" t="s">
        <v>3489</v>
      </c>
    </row>
    <row r="90" spans="2:65" s="1" customFormat="1" ht="40.5">
      <c r="B90" s="42"/>
      <c r="C90" s="64"/>
      <c r="D90" s="214" t="s">
        <v>210</v>
      </c>
      <c r="E90" s="64"/>
      <c r="F90" s="215" t="s">
        <v>484</v>
      </c>
      <c r="G90" s="64"/>
      <c r="H90" s="64"/>
      <c r="I90" s="173"/>
      <c r="J90" s="64"/>
      <c r="K90" s="64"/>
      <c r="L90" s="62"/>
      <c r="M90" s="216"/>
      <c r="N90" s="43"/>
      <c r="O90" s="43"/>
      <c r="P90" s="43"/>
      <c r="Q90" s="43"/>
      <c r="R90" s="43"/>
      <c r="S90" s="43"/>
      <c r="T90" s="79"/>
      <c r="AT90" s="25" t="s">
        <v>210</v>
      </c>
      <c r="AU90" s="25" t="s">
        <v>86</v>
      </c>
    </row>
    <row r="91" spans="2:65" s="12" customFormat="1" ht="13.5">
      <c r="B91" s="220"/>
      <c r="C91" s="221"/>
      <c r="D91" s="214" t="s">
        <v>284</v>
      </c>
      <c r="E91" s="222" t="s">
        <v>21</v>
      </c>
      <c r="F91" s="223" t="s">
        <v>3490</v>
      </c>
      <c r="G91" s="221"/>
      <c r="H91" s="224">
        <v>2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284</v>
      </c>
      <c r="AU91" s="230" t="s">
        <v>86</v>
      </c>
      <c r="AV91" s="12" t="s">
        <v>86</v>
      </c>
      <c r="AW91" s="12" t="s">
        <v>39</v>
      </c>
      <c r="AX91" s="12" t="s">
        <v>84</v>
      </c>
      <c r="AY91" s="230" t="s">
        <v>201</v>
      </c>
    </row>
    <row r="92" spans="2:65" s="1" customFormat="1" ht="16.5" customHeight="1">
      <c r="B92" s="42"/>
      <c r="C92" s="202" t="s">
        <v>121</v>
      </c>
      <c r="D92" s="202" t="s">
        <v>204</v>
      </c>
      <c r="E92" s="203" t="s">
        <v>329</v>
      </c>
      <c r="F92" s="204" t="s">
        <v>330</v>
      </c>
      <c r="G92" s="205" t="s">
        <v>288</v>
      </c>
      <c r="H92" s="206">
        <v>2</v>
      </c>
      <c r="I92" s="207"/>
      <c r="J92" s="208">
        <f>ROUND(I92*H92,2)</f>
        <v>0</v>
      </c>
      <c r="K92" s="204" t="s">
        <v>214</v>
      </c>
      <c r="L92" s="62"/>
      <c r="M92" s="209" t="s">
        <v>21</v>
      </c>
      <c r="N92" s="210" t="s">
        <v>47</v>
      </c>
      <c r="O92" s="43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5" t="s">
        <v>219</v>
      </c>
      <c r="AT92" s="25" t="s">
        <v>204</v>
      </c>
      <c r="AU92" s="25" t="s">
        <v>86</v>
      </c>
      <c r="AY92" s="25" t="s">
        <v>201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84</v>
      </c>
      <c r="BK92" s="213">
        <f>ROUND(I92*H92,2)</f>
        <v>0</v>
      </c>
      <c r="BL92" s="25" t="s">
        <v>219</v>
      </c>
      <c r="BM92" s="25" t="s">
        <v>3491</v>
      </c>
    </row>
    <row r="93" spans="2:65" s="1" customFormat="1" ht="13.5">
      <c r="B93" s="42"/>
      <c r="C93" s="64"/>
      <c r="D93" s="214" t="s">
        <v>210</v>
      </c>
      <c r="E93" s="64"/>
      <c r="F93" s="215" t="s">
        <v>330</v>
      </c>
      <c r="G93" s="64"/>
      <c r="H93" s="64"/>
      <c r="I93" s="173"/>
      <c r="J93" s="64"/>
      <c r="K93" s="64"/>
      <c r="L93" s="62"/>
      <c r="M93" s="216"/>
      <c r="N93" s="43"/>
      <c r="O93" s="43"/>
      <c r="P93" s="43"/>
      <c r="Q93" s="43"/>
      <c r="R93" s="43"/>
      <c r="S93" s="43"/>
      <c r="T93" s="79"/>
      <c r="AT93" s="25" t="s">
        <v>210</v>
      </c>
      <c r="AU93" s="25" t="s">
        <v>86</v>
      </c>
    </row>
    <row r="94" spans="2:65" s="12" customFormat="1" ht="13.5">
      <c r="B94" s="220"/>
      <c r="C94" s="221"/>
      <c r="D94" s="214" t="s">
        <v>284</v>
      </c>
      <c r="E94" s="222" t="s">
        <v>21</v>
      </c>
      <c r="F94" s="223" t="s">
        <v>3492</v>
      </c>
      <c r="G94" s="221"/>
      <c r="H94" s="224">
        <v>2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284</v>
      </c>
      <c r="AU94" s="230" t="s">
        <v>86</v>
      </c>
      <c r="AV94" s="12" t="s">
        <v>86</v>
      </c>
      <c r="AW94" s="12" t="s">
        <v>39</v>
      </c>
      <c r="AX94" s="12" t="s">
        <v>84</v>
      </c>
      <c r="AY94" s="230" t="s">
        <v>201</v>
      </c>
    </row>
    <row r="95" spans="2:65" s="11" customFormat="1" ht="29.85" customHeight="1">
      <c r="B95" s="186"/>
      <c r="C95" s="187"/>
      <c r="D95" s="188" t="s">
        <v>75</v>
      </c>
      <c r="E95" s="200" t="s">
        <v>121</v>
      </c>
      <c r="F95" s="200" t="s">
        <v>537</v>
      </c>
      <c r="G95" s="187"/>
      <c r="H95" s="187"/>
      <c r="I95" s="190"/>
      <c r="J95" s="201">
        <f>BK95</f>
        <v>0</v>
      </c>
      <c r="K95" s="187"/>
      <c r="L95" s="192"/>
      <c r="M95" s="193"/>
      <c r="N95" s="194"/>
      <c r="O95" s="194"/>
      <c r="P95" s="195">
        <f>SUM(P96:P107)</f>
        <v>0</v>
      </c>
      <c r="Q95" s="194"/>
      <c r="R95" s="195">
        <f>SUM(R96:R107)</f>
        <v>1.0383362999999999</v>
      </c>
      <c r="S95" s="194"/>
      <c r="T95" s="196">
        <f>SUM(T96:T107)</f>
        <v>0</v>
      </c>
      <c r="AR95" s="197" t="s">
        <v>84</v>
      </c>
      <c r="AT95" s="198" t="s">
        <v>75</v>
      </c>
      <c r="AU95" s="198" t="s">
        <v>84</v>
      </c>
      <c r="AY95" s="197" t="s">
        <v>201</v>
      </c>
      <c r="BK95" s="199">
        <f>SUM(BK96:BK107)</f>
        <v>0</v>
      </c>
    </row>
    <row r="96" spans="2:65" s="1" customFormat="1" ht="16.5" customHeight="1">
      <c r="B96" s="42"/>
      <c r="C96" s="202" t="s">
        <v>219</v>
      </c>
      <c r="D96" s="202" t="s">
        <v>204</v>
      </c>
      <c r="E96" s="203" t="s">
        <v>3493</v>
      </c>
      <c r="F96" s="204" t="s">
        <v>3494</v>
      </c>
      <c r="G96" s="205" t="s">
        <v>288</v>
      </c>
      <c r="H96" s="206">
        <v>2.714</v>
      </c>
      <c r="I96" s="207"/>
      <c r="J96" s="208">
        <f>ROUND(I96*H96,2)</f>
        <v>0</v>
      </c>
      <c r="K96" s="204" t="s">
        <v>214</v>
      </c>
      <c r="L96" s="62"/>
      <c r="M96" s="209" t="s">
        <v>21</v>
      </c>
      <c r="N96" s="210" t="s">
        <v>47</v>
      </c>
      <c r="O96" s="43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219</v>
      </c>
      <c r="AT96" s="25" t="s">
        <v>204</v>
      </c>
      <c r="AU96" s="25" t="s">
        <v>86</v>
      </c>
      <c r="AY96" s="25" t="s">
        <v>201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84</v>
      </c>
      <c r="BK96" s="213">
        <f>ROUND(I96*H96,2)</f>
        <v>0</v>
      </c>
      <c r="BL96" s="25" t="s">
        <v>219</v>
      </c>
      <c r="BM96" s="25" t="s">
        <v>3495</v>
      </c>
    </row>
    <row r="97" spans="2:65" s="1" customFormat="1" ht="13.5">
      <c r="B97" s="42"/>
      <c r="C97" s="64"/>
      <c r="D97" s="214" t="s">
        <v>210</v>
      </c>
      <c r="E97" s="64"/>
      <c r="F97" s="215" t="s">
        <v>3496</v>
      </c>
      <c r="G97" s="64"/>
      <c r="H97" s="64"/>
      <c r="I97" s="173"/>
      <c r="J97" s="64"/>
      <c r="K97" s="64"/>
      <c r="L97" s="62"/>
      <c r="M97" s="216"/>
      <c r="N97" s="43"/>
      <c r="O97" s="43"/>
      <c r="P97" s="43"/>
      <c r="Q97" s="43"/>
      <c r="R97" s="43"/>
      <c r="S97" s="43"/>
      <c r="T97" s="79"/>
      <c r="AT97" s="25" t="s">
        <v>210</v>
      </c>
      <c r="AU97" s="25" t="s">
        <v>86</v>
      </c>
    </row>
    <row r="98" spans="2:65" s="12" customFormat="1" ht="13.5">
      <c r="B98" s="220"/>
      <c r="C98" s="221"/>
      <c r="D98" s="214" t="s">
        <v>284</v>
      </c>
      <c r="E98" s="222" t="s">
        <v>21</v>
      </c>
      <c r="F98" s="223" t="s">
        <v>3497</v>
      </c>
      <c r="G98" s="221"/>
      <c r="H98" s="224">
        <v>2.714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284</v>
      </c>
      <c r="AU98" s="230" t="s">
        <v>86</v>
      </c>
      <c r="AV98" s="12" t="s">
        <v>86</v>
      </c>
      <c r="AW98" s="12" t="s">
        <v>39</v>
      </c>
      <c r="AX98" s="12" t="s">
        <v>84</v>
      </c>
      <c r="AY98" s="230" t="s">
        <v>201</v>
      </c>
    </row>
    <row r="99" spans="2:65" s="1" customFormat="1" ht="16.5" customHeight="1">
      <c r="B99" s="42"/>
      <c r="C99" s="202" t="s">
        <v>200</v>
      </c>
      <c r="D99" s="202" t="s">
        <v>204</v>
      </c>
      <c r="E99" s="203" t="s">
        <v>3498</v>
      </c>
      <c r="F99" s="204" t="s">
        <v>3499</v>
      </c>
      <c r="G99" s="205" t="s">
        <v>281</v>
      </c>
      <c r="H99" s="206">
        <v>15.51</v>
      </c>
      <c r="I99" s="207"/>
      <c r="J99" s="208">
        <f>ROUND(I99*H99,2)</f>
        <v>0</v>
      </c>
      <c r="K99" s="204" t="s">
        <v>214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2.3700000000000001E-3</v>
      </c>
      <c r="R99" s="211">
        <f>Q99*H99</f>
        <v>3.6758699999999998E-2</v>
      </c>
      <c r="S99" s="211">
        <v>0</v>
      </c>
      <c r="T99" s="212">
        <f>S99*H99</f>
        <v>0</v>
      </c>
      <c r="AR99" s="25" t="s">
        <v>219</v>
      </c>
      <c r="AT99" s="25" t="s">
        <v>204</v>
      </c>
      <c r="AU99" s="25" t="s">
        <v>86</v>
      </c>
      <c r="AY99" s="25" t="s">
        <v>201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219</v>
      </c>
      <c r="BM99" s="25" t="s">
        <v>3500</v>
      </c>
    </row>
    <row r="100" spans="2:65" s="1" customFormat="1" ht="13.5">
      <c r="B100" s="42"/>
      <c r="C100" s="64"/>
      <c r="D100" s="214" t="s">
        <v>210</v>
      </c>
      <c r="E100" s="64"/>
      <c r="F100" s="215" t="s">
        <v>3501</v>
      </c>
      <c r="G100" s="64"/>
      <c r="H100" s="64"/>
      <c r="I100" s="173"/>
      <c r="J100" s="64"/>
      <c r="K100" s="64"/>
      <c r="L100" s="62"/>
      <c r="M100" s="216"/>
      <c r="N100" s="43"/>
      <c r="O100" s="43"/>
      <c r="P100" s="43"/>
      <c r="Q100" s="43"/>
      <c r="R100" s="43"/>
      <c r="S100" s="43"/>
      <c r="T100" s="79"/>
      <c r="AT100" s="25" t="s">
        <v>210</v>
      </c>
      <c r="AU100" s="25" t="s">
        <v>86</v>
      </c>
    </row>
    <row r="101" spans="2:65" s="12" customFormat="1" ht="13.5">
      <c r="B101" s="220"/>
      <c r="C101" s="221"/>
      <c r="D101" s="214" t="s">
        <v>284</v>
      </c>
      <c r="E101" s="222" t="s">
        <v>21</v>
      </c>
      <c r="F101" s="223" t="s">
        <v>3502</v>
      </c>
      <c r="G101" s="221"/>
      <c r="H101" s="224">
        <v>15.51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284</v>
      </c>
      <c r="AU101" s="230" t="s">
        <v>86</v>
      </c>
      <c r="AV101" s="12" t="s">
        <v>86</v>
      </c>
      <c r="AW101" s="12" t="s">
        <v>39</v>
      </c>
      <c r="AX101" s="12" t="s">
        <v>84</v>
      </c>
      <c r="AY101" s="230" t="s">
        <v>201</v>
      </c>
    </row>
    <row r="102" spans="2:65" s="1" customFormat="1" ht="16.5" customHeight="1">
      <c r="B102" s="42"/>
      <c r="C102" s="202" t="s">
        <v>226</v>
      </c>
      <c r="D102" s="202" t="s">
        <v>204</v>
      </c>
      <c r="E102" s="203" t="s">
        <v>3503</v>
      </c>
      <c r="F102" s="204" t="s">
        <v>3504</v>
      </c>
      <c r="G102" s="205" t="s">
        <v>281</v>
      </c>
      <c r="H102" s="206">
        <v>15.51</v>
      </c>
      <c r="I102" s="207"/>
      <c r="J102" s="208">
        <f>ROUND(I102*H102,2)</f>
        <v>0</v>
      </c>
      <c r="K102" s="204" t="s">
        <v>214</v>
      </c>
      <c r="L102" s="62"/>
      <c r="M102" s="209" t="s">
        <v>21</v>
      </c>
      <c r="N102" s="210" t="s">
        <v>47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219</v>
      </c>
      <c r="AT102" s="25" t="s">
        <v>204</v>
      </c>
      <c r="AU102" s="25" t="s">
        <v>86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219</v>
      </c>
      <c r="BM102" s="25" t="s">
        <v>3505</v>
      </c>
    </row>
    <row r="103" spans="2:65" s="1" customFormat="1" ht="13.5">
      <c r="B103" s="42"/>
      <c r="C103" s="64"/>
      <c r="D103" s="214" t="s">
        <v>210</v>
      </c>
      <c r="E103" s="64"/>
      <c r="F103" s="215" t="s">
        <v>3506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86</v>
      </c>
    </row>
    <row r="104" spans="2:65" s="12" customFormat="1" ht="13.5">
      <c r="B104" s="220"/>
      <c r="C104" s="221"/>
      <c r="D104" s="214" t="s">
        <v>284</v>
      </c>
      <c r="E104" s="222" t="s">
        <v>21</v>
      </c>
      <c r="F104" s="223" t="s">
        <v>3502</v>
      </c>
      <c r="G104" s="221"/>
      <c r="H104" s="224">
        <v>15.51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284</v>
      </c>
      <c r="AU104" s="230" t="s">
        <v>86</v>
      </c>
      <c r="AV104" s="12" t="s">
        <v>86</v>
      </c>
      <c r="AW104" s="12" t="s">
        <v>39</v>
      </c>
      <c r="AX104" s="12" t="s">
        <v>84</v>
      </c>
      <c r="AY104" s="230" t="s">
        <v>201</v>
      </c>
    </row>
    <row r="105" spans="2:65" s="1" customFormat="1" ht="16.5" customHeight="1">
      <c r="B105" s="42"/>
      <c r="C105" s="202" t="s">
        <v>231</v>
      </c>
      <c r="D105" s="202" t="s">
        <v>204</v>
      </c>
      <c r="E105" s="203" t="s">
        <v>3507</v>
      </c>
      <c r="F105" s="204" t="s">
        <v>3508</v>
      </c>
      <c r="G105" s="205" t="s">
        <v>335</v>
      </c>
      <c r="H105" s="206">
        <v>0.96</v>
      </c>
      <c r="I105" s="207"/>
      <c r="J105" s="208">
        <f>ROUND(I105*H105,2)</f>
        <v>0</v>
      </c>
      <c r="K105" s="204" t="s">
        <v>214</v>
      </c>
      <c r="L105" s="62"/>
      <c r="M105" s="209" t="s">
        <v>21</v>
      </c>
      <c r="N105" s="210" t="s">
        <v>47</v>
      </c>
      <c r="O105" s="43"/>
      <c r="P105" s="211">
        <f>O105*H105</f>
        <v>0</v>
      </c>
      <c r="Q105" s="211">
        <v>1.04331</v>
      </c>
      <c r="R105" s="211">
        <f>Q105*H105</f>
        <v>1.0015775999999998</v>
      </c>
      <c r="S105" s="211">
        <v>0</v>
      </c>
      <c r="T105" s="212">
        <f>S105*H105</f>
        <v>0</v>
      </c>
      <c r="AR105" s="25" t="s">
        <v>219</v>
      </c>
      <c r="AT105" s="25" t="s">
        <v>204</v>
      </c>
      <c r="AU105" s="25" t="s">
        <v>86</v>
      </c>
      <c r="AY105" s="25" t="s">
        <v>201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84</v>
      </c>
      <c r="BK105" s="213">
        <f>ROUND(I105*H105,2)</f>
        <v>0</v>
      </c>
      <c r="BL105" s="25" t="s">
        <v>219</v>
      </c>
      <c r="BM105" s="25" t="s">
        <v>3509</v>
      </c>
    </row>
    <row r="106" spans="2:65" s="1" customFormat="1" ht="13.5">
      <c r="B106" s="42"/>
      <c r="C106" s="64"/>
      <c r="D106" s="214" t="s">
        <v>210</v>
      </c>
      <c r="E106" s="64"/>
      <c r="F106" s="215" t="s">
        <v>3510</v>
      </c>
      <c r="G106" s="64"/>
      <c r="H106" s="64"/>
      <c r="I106" s="173"/>
      <c r="J106" s="64"/>
      <c r="K106" s="64"/>
      <c r="L106" s="62"/>
      <c r="M106" s="216"/>
      <c r="N106" s="43"/>
      <c r="O106" s="43"/>
      <c r="P106" s="43"/>
      <c r="Q106" s="43"/>
      <c r="R106" s="43"/>
      <c r="S106" s="43"/>
      <c r="T106" s="79"/>
      <c r="AT106" s="25" t="s">
        <v>210</v>
      </c>
      <c r="AU106" s="25" t="s">
        <v>86</v>
      </c>
    </row>
    <row r="107" spans="2:65" s="12" customFormat="1" ht="13.5">
      <c r="B107" s="220"/>
      <c r="C107" s="221"/>
      <c r="D107" s="214" t="s">
        <v>284</v>
      </c>
      <c r="E107" s="222" t="s">
        <v>21</v>
      </c>
      <c r="F107" s="223" t="s">
        <v>3511</v>
      </c>
      <c r="G107" s="221"/>
      <c r="H107" s="224">
        <v>0.96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284</v>
      </c>
      <c r="AU107" s="230" t="s">
        <v>86</v>
      </c>
      <c r="AV107" s="12" t="s">
        <v>86</v>
      </c>
      <c r="AW107" s="12" t="s">
        <v>39</v>
      </c>
      <c r="AX107" s="12" t="s">
        <v>84</v>
      </c>
      <c r="AY107" s="230" t="s">
        <v>201</v>
      </c>
    </row>
    <row r="108" spans="2:65" s="11" customFormat="1" ht="29.85" customHeight="1">
      <c r="B108" s="186"/>
      <c r="C108" s="187"/>
      <c r="D108" s="188" t="s">
        <v>75</v>
      </c>
      <c r="E108" s="200" t="s">
        <v>241</v>
      </c>
      <c r="F108" s="200" t="s">
        <v>344</v>
      </c>
      <c r="G108" s="187"/>
      <c r="H108" s="187"/>
      <c r="I108" s="190"/>
      <c r="J108" s="201">
        <f>BK108</f>
        <v>0</v>
      </c>
      <c r="K108" s="187"/>
      <c r="L108" s="192"/>
      <c r="M108" s="193"/>
      <c r="N108" s="194"/>
      <c r="O108" s="194"/>
      <c r="P108" s="195">
        <f>SUM(P109:P129)</f>
        <v>0</v>
      </c>
      <c r="Q108" s="194"/>
      <c r="R108" s="195">
        <f>SUM(R109:R129)</f>
        <v>2.0204687999999997</v>
      </c>
      <c r="S108" s="194"/>
      <c r="T108" s="196">
        <f>SUM(T109:T129)</f>
        <v>1.0267200000000001</v>
      </c>
      <c r="AR108" s="197" t="s">
        <v>84</v>
      </c>
      <c r="AT108" s="198" t="s">
        <v>75</v>
      </c>
      <c r="AU108" s="198" t="s">
        <v>84</v>
      </c>
      <c r="AY108" s="197" t="s">
        <v>201</v>
      </c>
      <c r="BK108" s="199">
        <f>SUM(BK109:BK129)</f>
        <v>0</v>
      </c>
    </row>
    <row r="109" spans="2:65" s="1" customFormat="1" ht="16.5" customHeight="1">
      <c r="B109" s="42"/>
      <c r="C109" s="202" t="s">
        <v>235</v>
      </c>
      <c r="D109" s="202" t="s">
        <v>204</v>
      </c>
      <c r="E109" s="203" t="s">
        <v>714</v>
      </c>
      <c r="F109" s="204" t="s">
        <v>715</v>
      </c>
      <c r="G109" s="205" t="s">
        <v>311</v>
      </c>
      <c r="H109" s="206">
        <v>20.7</v>
      </c>
      <c r="I109" s="207"/>
      <c r="J109" s="208">
        <f>ROUND(I109*H109,2)</f>
        <v>0</v>
      </c>
      <c r="K109" s="204" t="s">
        <v>214</v>
      </c>
      <c r="L109" s="62"/>
      <c r="M109" s="209" t="s">
        <v>21</v>
      </c>
      <c r="N109" s="210" t="s">
        <v>47</v>
      </c>
      <c r="O109" s="43"/>
      <c r="P109" s="211">
        <f>O109*H109</f>
        <v>0</v>
      </c>
      <c r="Q109" s="211">
        <v>4.0079999999999998E-2</v>
      </c>
      <c r="R109" s="211">
        <f>Q109*H109</f>
        <v>0.82965599999999995</v>
      </c>
      <c r="S109" s="211">
        <v>0</v>
      </c>
      <c r="T109" s="212">
        <f>S109*H109</f>
        <v>0</v>
      </c>
      <c r="AR109" s="25" t="s">
        <v>219</v>
      </c>
      <c r="AT109" s="25" t="s">
        <v>204</v>
      </c>
      <c r="AU109" s="25" t="s">
        <v>86</v>
      </c>
      <c r="AY109" s="25" t="s">
        <v>201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219</v>
      </c>
      <c r="BM109" s="25" t="s">
        <v>3512</v>
      </c>
    </row>
    <row r="110" spans="2:65" s="1" customFormat="1" ht="13.5">
      <c r="B110" s="42"/>
      <c r="C110" s="64"/>
      <c r="D110" s="214" t="s">
        <v>210</v>
      </c>
      <c r="E110" s="64"/>
      <c r="F110" s="215" t="s">
        <v>715</v>
      </c>
      <c r="G110" s="64"/>
      <c r="H110" s="64"/>
      <c r="I110" s="173"/>
      <c r="J110" s="64"/>
      <c r="K110" s="64"/>
      <c r="L110" s="62"/>
      <c r="M110" s="216"/>
      <c r="N110" s="43"/>
      <c r="O110" s="43"/>
      <c r="P110" s="43"/>
      <c r="Q110" s="43"/>
      <c r="R110" s="43"/>
      <c r="S110" s="43"/>
      <c r="T110" s="79"/>
      <c r="AT110" s="25" t="s">
        <v>210</v>
      </c>
      <c r="AU110" s="25" t="s">
        <v>86</v>
      </c>
    </row>
    <row r="111" spans="2:65" s="12" customFormat="1" ht="13.5">
      <c r="B111" s="220"/>
      <c r="C111" s="221"/>
      <c r="D111" s="214" t="s">
        <v>284</v>
      </c>
      <c r="E111" s="222" t="s">
        <v>21</v>
      </c>
      <c r="F111" s="223" t="s">
        <v>3513</v>
      </c>
      <c r="G111" s="221"/>
      <c r="H111" s="224">
        <v>20.7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284</v>
      </c>
      <c r="AU111" s="230" t="s">
        <v>86</v>
      </c>
      <c r="AV111" s="12" t="s">
        <v>86</v>
      </c>
      <c r="AW111" s="12" t="s">
        <v>39</v>
      </c>
      <c r="AX111" s="12" t="s">
        <v>84</v>
      </c>
      <c r="AY111" s="230" t="s">
        <v>201</v>
      </c>
    </row>
    <row r="112" spans="2:65" s="1" customFormat="1" ht="16.5" customHeight="1">
      <c r="B112" s="42"/>
      <c r="C112" s="255" t="s">
        <v>241</v>
      </c>
      <c r="D112" s="255" t="s">
        <v>497</v>
      </c>
      <c r="E112" s="256" t="s">
        <v>719</v>
      </c>
      <c r="F112" s="257" t="s">
        <v>720</v>
      </c>
      <c r="G112" s="258" t="s">
        <v>311</v>
      </c>
      <c r="H112" s="259">
        <v>20.7</v>
      </c>
      <c r="I112" s="260"/>
      <c r="J112" s="261">
        <f>ROUND(I112*H112,2)</f>
        <v>0</v>
      </c>
      <c r="K112" s="257" t="s">
        <v>21</v>
      </c>
      <c r="L112" s="262"/>
      <c r="M112" s="263" t="s">
        <v>21</v>
      </c>
      <c r="N112" s="264" t="s">
        <v>47</v>
      </c>
      <c r="O112" s="43"/>
      <c r="P112" s="211">
        <f>O112*H112</f>
        <v>0</v>
      </c>
      <c r="Q112" s="211">
        <v>3.7589999999999998E-2</v>
      </c>
      <c r="R112" s="211">
        <f>Q112*H112</f>
        <v>0.77811299999999994</v>
      </c>
      <c r="S112" s="211">
        <v>0</v>
      </c>
      <c r="T112" s="212">
        <f>S112*H112</f>
        <v>0</v>
      </c>
      <c r="AR112" s="25" t="s">
        <v>235</v>
      </c>
      <c r="AT112" s="25" t="s">
        <v>497</v>
      </c>
      <c r="AU112" s="25" t="s">
        <v>86</v>
      </c>
      <c r="AY112" s="25" t="s">
        <v>201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219</v>
      </c>
      <c r="BM112" s="25" t="s">
        <v>3514</v>
      </c>
    </row>
    <row r="113" spans="2:65" s="1" customFormat="1" ht="13.5">
      <c r="B113" s="42"/>
      <c r="C113" s="64"/>
      <c r="D113" s="214" t="s">
        <v>210</v>
      </c>
      <c r="E113" s="64"/>
      <c r="F113" s="215" t="s">
        <v>720</v>
      </c>
      <c r="G113" s="64"/>
      <c r="H113" s="64"/>
      <c r="I113" s="173"/>
      <c r="J113" s="64"/>
      <c r="K113" s="64"/>
      <c r="L113" s="62"/>
      <c r="M113" s="216"/>
      <c r="N113" s="43"/>
      <c r="O113" s="43"/>
      <c r="P113" s="43"/>
      <c r="Q113" s="43"/>
      <c r="R113" s="43"/>
      <c r="S113" s="43"/>
      <c r="T113" s="79"/>
      <c r="AT113" s="25" t="s">
        <v>210</v>
      </c>
      <c r="AU113" s="25" t="s">
        <v>86</v>
      </c>
    </row>
    <row r="114" spans="2:65" s="1" customFormat="1" ht="25.5" customHeight="1">
      <c r="B114" s="42"/>
      <c r="C114" s="202" t="s">
        <v>245</v>
      </c>
      <c r="D114" s="202" t="s">
        <v>204</v>
      </c>
      <c r="E114" s="203" t="s">
        <v>353</v>
      </c>
      <c r="F114" s="204" t="s">
        <v>354</v>
      </c>
      <c r="G114" s="205" t="s">
        <v>311</v>
      </c>
      <c r="H114" s="206">
        <v>20.7</v>
      </c>
      <c r="I114" s="207"/>
      <c r="J114" s="208">
        <f>ROUND(I114*H114,2)</f>
        <v>0</v>
      </c>
      <c r="K114" s="204" t="s">
        <v>214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3.5000000000000003E-2</v>
      </c>
      <c r="T114" s="212">
        <f>S114*H114</f>
        <v>0.72450000000000003</v>
      </c>
      <c r="AR114" s="25" t="s">
        <v>219</v>
      </c>
      <c r="AT114" s="25" t="s">
        <v>204</v>
      </c>
      <c r="AU114" s="25" t="s">
        <v>86</v>
      </c>
      <c r="AY114" s="25" t="s">
        <v>201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219</v>
      </c>
      <c r="BM114" s="25" t="s">
        <v>3515</v>
      </c>
    </row>
    <row r="115" spans="2:65" s="1" customFormat="1" ht="40.5">
      <c r="B115" s="42"/>
      <c r="C115" s="64"/>
      <c r="D115" s="214" t="s">
        <v>210</v>
      </c>
      <c r="E115" s="64"/>
      <c r="F115" s="215" t="s">
        <v>356</v>
      </c>
      <c r="G115" s="64"/>
      <c r="H115" s="64"/>
      <c r="I115" s="173"/>
      <c r="J115" s="64"/>
      <c r="K115" s="64"/>
      <c r="L115" s="62"/>
      <c r="M115" s="216"/>
      <c r="N115" s="43"/>
      <c r="O115" s="43"/>
      <c r="P115" s="43"/>
      <c r="Q115" s="43"/>
      <c r="R115" s="43"/>
      <c r="S115" s="43"/>
      <c r="T115" s="79"/>
      <c r="AT115" s="25" t="s">
        <v>210</v>
      </c>
      <c r="AU115" s="25" t="s">
        <v>86</v>
      </c>
    </row>
    <row r="116" spans="2:65" s="14" customFormat="1" ht="13.5">
      <c r="B116" s="242"/>
      <c r="C116" s="243"/>
      <c r="D116" s="214" t="s">
        <v>284</v>
      </c>
      <c r="E116" s="244" t="s">
        <v>21</v>
      </c>
      <c r="F116" s="245" t="s">
        <v>357</v>
      </c>
      <c r="G116" s="243"/>
      <c r="H116" s="244" t="s">
        <v>21</v>
      </c>
      <c r="I116" s="246"/>
      <c r="J116" s="243"/>
      <c r="K116" s="243"/>
      <c r="L116" s="247"/>
      <c r="M116" s="248"/>
      <c r="N116" s="249"/>
      <c r="O116" s="249"/>
      <c r="P116" s="249"/>
      <c r="Q116" s="249"/>
      <c r="R116" s="249"/>
      <c r="S116" s="249"/>
      <c r="T116" s="250"/>
      <c r="AT116" s="251" t="s">
        <v>284</v>
      </c>
      <c r="AU116" s="251" t="s">
        <v>86</v>
      </c>
      <c r="AV116" s="14" t="s">
        <v>84</v>
      </c>
      <c r="AW116" s="14" t="s">
        <v>39</v>
      </c>
      <c r="AX116" s="14" t="s">
        <v>76</v>
      </c>
      <c r="AY116" s="251" t="s">
        <v>201</v>
      </c>
    </row>
    <row r="117" spans="2:65" s="12" customFormat="1" ht="13.5">
      <c r="B117" s="220"/>
      <c r="C117" s="221"/>
      <c r="D117" s="214" t="s">
        <v>284</v>
      </c>
      <c r="E117" s="222" t="s">
        <v>21</v>
      </c>
      <c r="F117" s="223" t="s">
        <v>3516</v>
      </c>
      <c r="G117" s="221"/>
      <c r="H117" s="224">
        <v>20.7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284</v>
      </c>
      <c r="AU117" s="230" t="s">
        <v>86</v>
      </c>
      <c r="AV117" s="12" t="s">
        <v>86</v>
      </c>
      <c r="AW117" s="12" t="s">
        <v>39</v>
      </c>
      <c r="AX117" s="12" t="s">
        <v>84</v>
      </c>
      <c r="AY117" s="230" t="s">
        <v>201</v>
      </c>
    </row>
    <row r="118" spans="2:65" s="1" customFormat="1" ht="25.5" customHeight="1">
      <c r="B118" s="42"/>
      <c r="C118" s="202" t="s">
        <v>249</v>
      </c>
      <c r="D118" s="202" t="s">
        <v>204</v>
      </c>
      <c r="E118" s="203" t="s">
        <v>3517</v>
      </c>
      <c r="F118" s="204" t="s">
        <v>3518</v>
      </c>
      <c r="G118" s="205" t="s">
        <v>281</v>
      </c>
      <c r="H118" s="206">
        <v>3.29</v>
      </c>
      <c r="I118" s="207"/>
      <c r="J118" s="208">
        <f>ROUND(I118*H118,2)</f>
        <v>0</v>
      </c>
      <c r="K118" s="204" t="s">
        <v>214</v>
      </c>
      <c r="L118" s="62"/>
      <c r="M118" s="209" t="s">
        <v>21</v>
      </c>
      <c r="N118" s="210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7.0000000000000007E-2</v>
      </c>
      <c r="T118" s="212">
        <f>S118*H118</f>
        <v>0.23030000000000003</v>
      </c>
      <c r="AR118" s="25" t="s">
        <v>219</v>
      </c>
      <c r="AT118" s="25" t="s">
        <v>204</v>
      </c>
      <c r="AU118" s="25" t="s">
        <v>86</v>
      </c>
      <c r="AY118" s="25" t="s">
        <v>201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219</v>
      </c>
      <c r="BM118" s="25" t="s">
        <v>3519</v>
      </c>
    </row>
    <row r="119" spans="2:65" s="1" customFormat="1" ht="27">
      <c r="B119" s="42"/>
      <c r="C119" s="64"/>
      <c r="D119" s="214" t="s">
        <v>210</v>
      </c>
      <c r="E119" s="64"/>
      <c r="F119" s="215" t="s">
        <v>3520</v>
      </c>
      <c r="G119" s="64"/>
      <c r="H119" s="64"/>
      <c r="I119" s="173"/>
      <c r="J119" s="64"/>
      <c r="K119" s="64"/>
      <c r="L119" s="62"/>
      <c r="M119" s="216"/>
      <c r="N119" s="43"/>
      <c r="O119" s="43"/>
      <c r="P119" s="43"/>
      <c r="Q119" s="43"/>
      <c r="R119" s="43"/>
      <c r="S119" s="43"/>
      <c r="T119" s="79"/>
      <c r="AT119" s="25" t="s">
        <v>210</v>
      </c>
      <c r="AU119" s="25" t="s">
        <v>86</v>
      </c>
    </row>
    <row r="120" spans="2:65" s="12" customFormat="1" ht="13.5">
      <c r="B120" s="220"/>
      <c r="C120" s="221"/>
      <c r="D120" s="214" t="s">
        <v>284</v>
      </c>
      <c r="E120" s="222" t="s">
        <v>21</v>
      </c>
      <c r="F120" s="223" t="s">
        <v>3521</v>
      </c>
      <c r="G120" s="221"/>
      <c r="H120" s="224">
        <v>3.29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284</v>
      </c>
      <c r="AU120" s="230" t="s">
        <v>86</v>
      </c>
      <c r="AV120" s="12" t="s">
        <v>86</v>
      </c>
      <c r="AW120" s="12" t="s">
        <v>39</v>
      </c>
      <c r="AX120" s="12" t="s">
        <v>84</v>
      </c>
      <c r="AY120" s="230" t="s">
        <v>201</v>
      </c>
    </row>
    <row r="121" spans="2:65" s="1" customFormat="1" ht="16.5" customHeight="1">
      <c r="B121" s="42"/>
      <c r="C121" s="202" t="s">
        <v>255</v>
      </c>
      <c r="D121" s="202" t="s">
        <v>204</v>
      </c>
      <c r="E121" s="203" t="s">
        <v>3522</v>
      </c>
      <c r="F121" s="204" t="s">
        <v>3523</v>
      </c>
      <c r="G121" s="205" t="s">
        <v>281</v>
      </c>
      <c r="H121" s="206">
        <v>3.29</v>
      </c>
      <c r="I121" s="207"/>
      <c r="J121" s="208">
        <f>ROUND(I121*H121,2)</f>
        <v>0</v>
      </c>
      <c r="K121" s="204" t="s">
        <v>214</v>
      </c>
      <c r="L121" s="62"/>
      <c r="M121" s="209" t="s">
        <v>21</v>
      </c>
      <c r="N121" s="210" t="s">
        <v>47</v>
      </c>
      <c r="O121" s="43"/>
      <c r="P121" s="211">
        <f>O121*H121</f>
        <v>0</v>
      </c>
      <c r="Q121" s="211">
        <v>1.58E-3</v>
      </c>
      <c r="R121" s="211">
        <f>Q121*H121</f>
        <v>5.1982E-3</v>
      </c>
      <c r="S121" s="211">
        <v>0</v>
      </c>
      <c r="T121" s="212">
        <f>S121*H121</f>
        <v>0</v>
      </c>
      <c r="AR121" s="25" t="s">
        <v>219</v>
      </c>
      <c r="AT121" s="25" t="s">
        <v>204</v>
      </c>
      <c r="AU121" s="25" t="s">
        <v>86</v>
      </c>
      <c r="AY121" s="25" t="s">
        <v>201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84</v>
      </c>
      <c r="BK121" s="213">
        <f>ROUND(I121*H121,2)</f>
        <v>0</v>
      </c>
      <c r="BL121" s="25" t="s">
        <v>219</v>
      </c>
      <c r="BM121" s="25" t="s">
        <v>3524</v>
      </c>
    </row>
    <row r="122" spans="2:65" s="1" customFormat="1" ht="13.5">
      <c r="B122" s="42"/>
      <c r="C122" s="64"/>
      <c r="D122" s="214" t="s">
        <v>210</v>
      </c>
      <c r="E122" s="64"/>
      <c r="F122" s="215" t="s">
        <v>3525</v>
      </c>
      <c r="G122" s="64"/>
      <c r="H122" s="64"/>
      <c r="I122" s="173"/>
      <c r="J122" s="64"/>
      <c r="K122" s="64"/>
      <c r="L122" s="62"/>
      <c r="M122" s="216"/>
      <c r="N122" s="43"/>
      <c r="O122" s="43"/>
      <c r="P122" s="43"/>
      <c r="Q122" s="43"/>
      <c r="R122" s="43"/>
      <c r="S122" s="43"/>
      <c r="T122" s="79"/>
      <c r="AT122" s="25" t="s">
        <v>210</v>
      </c>
      <c r="AU122" s="25" t="s">
        <v>86</v>
      </c>
    </row>
    <row r="123" spans="2:65" s="12" customFormat="1" ht="13.5">
      <c r="B123" s="220"/>
      <c r="C123" s="221"/>
      <c r="D123" s="214" t="s">
        <v>284</v>
      </c>
      <c r="E123" s="222" t="s">
        <v>21</v>
      </c>
      <c r="F123" s="223" t="s">
        <v>3521</v>
      </c>
      <c r="G123" s="221"/>
      <c r="H123" s="224">
        <v>3.29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284</v>
      </c>
      <c r="AU123" s="230" t="s">
        <v>86</v>
      </c>
      <c r="AV123" s="12" t="s">
        <v>86</v>
      </c>
      <c r="AW123" s="12" t="s">
        <v>39</v>
      </c>
      <c r="AX123" s="12" t="s">
        <v>84</v>
      </c>
      <c r="AY123" s="230" t="s">
        <v>201</v>
      </c>
    </row>
    <row r="124" spans="2:65" s="1" customFormat="1" ht="25.5" customHeight="1">
      <c r="B124" s="42"/>
      <c r="C124" s="202" t="s">
        <v>259</v>
      </c>
      <c r="D124" s="202" t="s">
        <v>204</v>
      </c>
      <c r="E124" s="203" t="s">
        <v>3526</v>
      </c>
      <c r="F124" s="204" t="s">
        <v>3527</v>
      </c>
      <c r="G124" s="205" t="s">
        <v>311</v>
      </c>
      <c r="H124" s="206">
        <v>71.92</v>
      </c>
      <c r="I124" s="207"/>
      <c r="J124" s="208">
        <f>ROUND(I124*H124,2)</f>
        <v>0</v>
      </c>
      <c r="K124" s="204" t="s">
        <v>214</v>
      </c>
      <c r="L124" s="62"/>
      <c r="M124" s="209" t="s">
        <v>21</v>
      </c>
      <c r="N124" s="210" t="s">
        <v>47</v>
      </c>
      <c r="O124" s="43"/>
      <c r="P124" s="211">
        <f>O124*H124</f>
        <v>0</v>
      </c>
      <c r="Q124" s="211">
        <v>7.2999999999999996E-4</v>
      </c>
      <c r="R124" s="211">
        <f>Q124*H124</f>
        <v>5.2501599999999995E-2</v>
      </c>
      <c r="S124" s="211">
        <v>1E-3</v>
      </c>
      <c r="T124" s="212">
        <f>S124*H124</f>
        <v>7.1919999999999998E-2</v>
      </c>
      <c r="AR124" s="25" t="s">
        <v>219</v>
      </c>
      <c r="AT124" s="25" t="s">
        <v>204</v>
      </c>
      <c r="AU124" s="25" t="s">
        <v>86</v>
      </c>
      <c r="AY124" s="25" t="s">
        <v>201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219</v>
      </c>
      <c r="BM124" s="25" t="s">
        <v>3528</v>
      </c>
    </row>
    <row r="125" spans="2:65" s="1" customFormat="1" ht="27">
      <c r="B125" s="42"/>
      <c r="C125" s="64"/>
      <c r="D125" s="214" t="s">
        <v>210</v>
      </c>
      <c r="E125" s="64"/>
      <c r="F125" s="215" t="s">
        <v>3529</v>
      </c>
      <c r="G125" s="64"/>
      <c r="H125" s="64"/>
      <c r="I125" s="173"/>
      <c r="J125" s="64"/>
      <c r="K125" s="64"/>
      <c r="L125" s="62"/>
      <c r="M125" s="216"/>
      <c r="N125" s="43"/>
      <c r="O125" s="43"/>
      <c r="P125" s="43"/>
      <c r="Q125" s="43"/>
      <c r="R125" s="43"/>
      <c r="S125" s="43"/>
      <c r="T125" s="79"/>
      <c r="AT125" s="25" t="s">
        <v>210</v>
      </c>
      <c r="AU125" s="25" t="s">
        <v>86</v>
      </c>
    </row>
    <row r="126" spans="2:65" s="12" customFormat="1" ht="13.5">
      <c r="B126" s="220"/>
      <c r="C126" s="221"/>
      <c r="D126" s="214" t="s">
        <v>284</v>
      </c>
      <c r="E126" s="222" t="s">
        <v>21</v>
      </c>
      <c r="F126" s="223" t="s">
        <v>3530</v>
      </c>
      <c r="G126" s="221"/>
      <c r="H126" s="224">
        <v>71.92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284</v>
      </c>
      <c r="AU126" s="230" t="s">
        <v>86</v>
      </c>
      <c r="AV126" s="12" t="s">
        <v>86</v>
      </c>
      <c r="AW126" s="12" t="s">
        <v>39</v>
      </c>
      <c r="AX126" s="12" t="s">
        <v>84</v>
      </c>
      <c r="AY126" s="230" t="s">
        <v>201</v>
      </c>
    </row>
    <row r="127" spans="2:65" s="1" customFormat="1" ht="16.5" customHeight="1">
      <c r="B127" s="42"/>
      <c r="C127" s="255" t="s">
        <v>263</v>
      </c>
      <c r="D127" s="255" t="s">
        <v>497</v>
      </c>
      <c r="E127" s="256" t="s">
        <v>3531</v>
      </c>
      <c r="F127" s="257" t="s">
        <v>3532</v>
      </c>
      <c r="G127" s="258" t="s">
        <v>335</v>
      </c>
      <c r="H127" s="259">
        <v>0.35499999999999998</v>
      </c>
      <c r="I127" s="260"/>
      <c r="J127" s="261">
        <f>ROUND(I127*H127,2)</f>
        <v>0</v>
      </c>
      <c r="K127" s="257" t="s">
        <v>214</v>
      </c>
      <c r="L127" s="262"/>
      <c r="M127" s="263" t="s">
        <v>21</v>
      </c>
      <c r="N127" s="264" t="s">
        <v>47</v>
      </c>
      <c r="O127" s="43"/>
      <c r="P127" s="211">
        <f>O127*H127</f>
        <v>0</v>
      </c>
      <c r="Q127" s="211">
        <v>1</v>
      </c>
      <c r="R127" s="211">
        <f>Q127*H127</f>
        <v>0.35499999999999998</v>
      </c>
      <c r="S127" s="211">
        <v>0</v>
      </c>
      <c r="T127" s="212">
        <f>S127*H127</f>
        <v>0</v>
      </c>
      <c r="AR127" s="25" t="s">
        <v>235</v>
      </c>
      <c r="AT127" s="25" t="s">
        <v>497</v>
      </c>
      <c r="AU127" s="25" t="s">
        <v>86</v>
      </c>
      <c r="AY127" s="25" t="s">
        <v>201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84</v>
      </c>
      <c r="BK127" s="213">
        <f>ROUND(I127*H127,2)</f>
        <v>0</v>
      </c>
      <c r="BL127" s="25" t="s">
        <v>219</v>
      </c>
      <c r="BM127" s="25" t="s">
        <v>3533</v>
      </c>
    </row>
    <row r="128" spans="2:65" s="1" customFormat="1" ht="13.5">
      <c r="B128" s="42"/>
      <c r="C128" s="64"/>
      <c r="D128" s="214" t="s">
        <v>210</v>
      </c>
      <c r="E128" s="64"/>
      <c r="F128" s="215" t="s">
        <v>3532</v>
      </c>
      <c r="G128" s="64"/>
      <c r="H128" s="64"/>
      <c r="I128" s="173"/>
      <c r="J128" s="64"/>
      <c r="K128" s="64"/>
      <c r="L128" s="62"/>
      <c r="M128" s="216"/>
      <c r="N128" s="43"/>
      <c r="O128" s="43"/>
      <c r="P128" s="43"/>
      <c r="Q128" s="43"/>
      <c r="R128" s="43"/>
      <c r="S128" s="43"/>
      <c r="T128" s="79"/>
      <c r="AT128" s="25" t="s">
        <v>210</v>
      </c>
      <c r="AU128" s="25" t="s">
        <v>86</v>
      </c>
    </row>
    <row r="129" spans="2:65" s="12" customFormat="1" ht="13.5">
      <c r="B129" s="220"/>
      <c r="C129" s="221"/>
      <c r="D129" s="214" t="s">
        <v>284</v>
      </c>
      <c r="E129" s="222" t="s">
        <v>21</v>
      </c>
      <c r="F129" s="223" t="s">
        <v>3534</v>
      </c>
      <c r="G129" s="221"/>
      <c r="H129" s="224">
        <v>0.35499999999999998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284</v>
      </c>
      <c r="AU129" s="230" t="s">
        <v>86</v>
      </c>
      <c r="AV129" s="12" t="s">
        <v>86</v>
      </c>
      <c r="AW129" s="12" t="s">
        <v>39</v>
      </c>
      <c r="AX129" s="12" t="s">
        <v>84</v>
      </c>
      <c r="AY129" s="230" t="s">
        <v>201</v>
      </c>
    </row>
    <row r="130" spans="2:65" s="11" customFormat="1" ht="29.85" customHeight="1">
      <c r="B130" s="186"/>
      <c r="C130" s="187"/>
      <c r="D130" s="188" t="s">
        <v>75</v>
      </c>
      <c r="E130" s="200" t="s">
        <v>379</v>
      </c>
      <c r="F130" s="200" t="s">
        <v>380</v>
      </c>
      <c r="G130" s="187"/>
      <c r="H130" s="187"/>
      <c r="I130" s="190"/>
      <c r="J130" s="201">
        <f>BK130</f>
        <v>0</v>
      </c>
      <c r="K130" s="187"/>
      <c r="L130" s="192"/>
      <c r="M130" s="193"/>
      <c r="N130" s="194"/>
      <c r="O130" s="194"/>
      <c r="P130" s="195">
        <f>SUM(P131:P146)</f>
        <v>0</v>
      </c>
      <c r="Q130" s="194"/>
      <c r="R130" s="195">
        <f>SUM(R131:R146)</f>
        <v>0</v>
      </c>
      <c r="S130" s="194"/>
      <c r="T130" s="196">
        <f>SUM(T131:T146)</f>
        <v>0</v>
      </c>
      <c r="AR130" s="197" t="s">
        <v>84</v>
      </c>
      <c r="AT130" s="198" t="s">
        <v>75</v>
      </c>
      <c r="AU130" s="198" t="s">
        <v>84</v>
      </c>
      <c r="AY130" s="197" t="s">
        <v>201</v>
      </c>
      <c r="BK130" s="199">
        <f>SUM(BK131:BK146)</f>
        <v>0</v>
      </c>
    </row>
    <row r="131" spans="2:65" s="1" customFormat="1" ht="25.5" customHeight="1">
      <c r="B131" s="42"/>
      <c r="C131" s="202" t="s">
        <v>10</v>
      </c>
      <c r="D131" s="202" t="s">
        <v>204</v>
      </c>
      <c r="E131" s="203" t="s">
        <v>3170</v>
      </c>
      <c r="F131" s="204" t="s">
        <v>408</v>
      </c>
      <c r="G131" s="205" t="s">
        <v>335</v>
      </c>
      <c r="H131" s="206">
        <v>0.35699999999999998</v>
      </c>
      <c r="I131" s="207"/>
      <c r="J131" s="208">
        <f>ROUND(I131*H131,2)</f>
        <v>0</v>
      </c>
      <c r="K131" s="204" t="s">
        <v>214</v>
      </c>
      <c r="L131" s="62"/>
      <c r="M131" s="209" t="s">
        <v>21</v>
      </c>
      <c r="N131" s="210" t="s">
        <v>47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219</v>
      </c>
      <c r="AT131" s="25" t="s">
        <v>204</v>
      </c>
      <c r="AU131" s="25" t="s">
        <v>86</v>
      </c>
      <c r="AY131" s="25" t="s">
        <v>201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84</v>
      </c>
      <c r="BK131" s="213">
        <f>ROUND(I131*H131,2)</f>
        <v>0</v>
      </c>
      <c r="BL131" s="25" t="s">
        <v>219</v>
      </c>
      <c r="BM131" s="25" t="s">
        <v>3535</v>
      </c>
    </row>
    <row r="132" spans="2:65" s="1" customFormat="1" ht="27">
      <c r="B132" s="42"/>
      <c r="C132" s="64"/>
      <c r="D132" s="214" t="s">
        <v>210</v>
      </c>
      <c r="E132" s="64"/>
      <c r="F132" s="215" t="s">
        <v>410</v>
      </c>
      <c r="G132" s="64"/>
      <c r="H132" s="64"/>
      <c r="I132" s="173"/>
      <c r="J132" s="64"/>
      <c r="K132" s="64"/>
      <c r="L132" s="62"/>
      <c r="M132" s="216"/>
      <c r="N132" s="43"/>
      <c r="O132" s="43"/>
      <c r="P132" s="43"/>
      <c r="Q132" s="43"/>
      <c r="R132" s="43"/>
      <c r="S132" s="43"/>
      <c r="T132" s="79"/>
      <c r="AT132" s="25" t="s">
        <v>210</v>
      </c>
      <c r="AU132" s="25" t="s">
        <v>86</v>
      </c>
    </row>
    <row r="133" spans="2:65" s="12" customFormat="1" ht="13.5">
      <c r="B133" s="220"/>
      <c r="C133" s="221"/>
      <c r="D133" s="214" t="s">
        <v>284</v>
      </c>
      <c r="E133" s="222" t="s">
        <v>21</v>
      </c>
      <c r="F133" s="223" t="s">
        <v>3536</v>
      </c>
      <c r="G133" s="221"/>
      <c r="H133" s="224">
        <v>0.24199999999999999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284</v>
      </c>
      <c r="AU133" s="230" t="s">
        <v>86</v>
      </c>
      <c r="AV133" s="12" t="s">
        <v>86</v>
      </c>
      <c r="AW133" s="12" t="s">
        <v>39</v>
      </c>
      <c r="AX133" s="12" t="s">
        <v>76</v>
      </c>
      <c r="AY133" s="230" t="s">
        <v>201</v>
      </c>
    </row>
    <row r="134" spans="2:65" s="12" customFormat="1" ht="13.5">
      <c r="B134" s="220"/>
      <c r="C134" s="221"/>
      <c r="D134" s="214" t="s">
        <v>284</v>
      </c>
      <c r="E134" s="222" t="s">
        <v>21</v>
      </c>
      <c r="F134" s="223" t="s">
        <v>3537</v>
      </c>
      <c r="G134" s="221"/>
      <c r="H134" s="224">
        <v>0.115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284</v>
      </c>
      <c r="AU134" s="230" t="s">
        <v>86</v>
      </c>
      <c r="AV134" s="12" t="s">
        <v>86</v>
      </c>
      <c r="AW134" s="12" t="s">
        <v>39</v>
      </c>
      <c r="AX134" s="12" t="s">
        <v>76</v>
      </c>
      <c r="AY134" s="230" t="s">
        <v>201</v>
      </c>
    </row>
    <row r="135" spans="2:65" s="13" customFormat="1" ht="13.5">
      <c r="B135" s="231"/>
      <c r="C135" s="232"/>
      <c r="D135" s="214" t="s">
        <v>284</v>
      </c>
      <c r="E135" s="233" t="s">
        <v>21</v>
      </c>
      <c r="F135" s="234" t="s">
        <v>293</v>
      </c>
      <c r="G135" s="232"/>
      <c r="H135" s="235">
        <v>0.35699999999999998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284</v>
      </c>
      <c r="AU135" s="241" t="s">
        <v>86</v>
      </c>
      <c r="AV135" s="13" t="s">
        <v>219</v>
      </c>
      <c r="AW135" s="13" t="s">
        <v>39</v>
      </c>
      <c r="AX135" s="13" t="s">
        <v>84</v>
      </c>
      <c r="AY135" s="241" t="s">
        <v>201</v>
      </c>
    </row>
    <row r="136" spans="2:65" s="1" customFormat="1" ht="16.5" customHeight="1">
      <c r="B136" s="42"/>
      <c r="C136" s="202" t="s">
        <v>360</v>
      </c>
      <c r="D136" s="202" t="s">
        <v>204</v>
      </c>
      <c r="E136" s="203" t="s">
        <v>388</v>
      </c>
      <c r="F136" s="204" t="s">
        <v>389</v>
      </c>
      <c r="G136" s="205" t="s">
        <v>390</v>
      </c>
      <c r="H136" s="206">
        <v>483.33300000000003</v>
      </c>
      <c r="I136" s="207"/>
      <c r="J136" s="208">
        <f>ROUND(I136*H136,2)</f>
        <v>0</v>
      </c>
      <c r="K136" s="204" t="s">
        <v>21</v>
      </c>
      <c r="L136" s="62"/>
      <c r="M136" s="209" t="s">
        <v>21</v>
      </c>
      <c r="N136" s="210" t="s">
        <v>47</v>
      </c>
      <c r="O136" s="43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219</v>
      </c>
      <c r="AT136" s="25" t="s">
        <v>204</v>
      </c>
      <c r="AU136" s="25" t="s">
        <v>86</v>
      </c>
      <c r="AY136" s="25" t="s">
        <v>201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84</v>
      </c>
      <c r="BK136" s="213">
        <f>ROUND(I136*H136,2)</f>
        <v>0</v>
      </c>
      <c r="BL136" s="25" t="s">
        <v>219</v>
      </c>
      <c r="BM136" s="25" t="s">
        <v>3538</v>
      </c>
    </row>
    <row r="137" spans="2:65" s="1" customFormat="1" ht="13.5">
      <c r="B137" s="42"/>
      <c r="C137" s="64"/>
      <c r="D137" s="214" t="s">
        <v>210</v>
      </c>
      <c r="E137" s="64"/>
      <c r="F137" s="215" t="s">
        <v>389</v>
      </c>
      <c r="G137" s="64"/>
      <c r="H137" s="64"/>
      <c r="I137" s="173"/>
      <c r="J137" s="64"/>
      <c r="K137" s="64"/>
      <c r="L137" s="62"/>
      <c r="M137" s="216"/>
      <c r="N137" s="43"/>
      <c r="O137" s="43"/>
      <c r="P137" s="43"/>
      <c r="Q137" s="43"/>
      <c r="R137" s="43"/>
      <c r="S137" s="43"/>
      <c r="T137" s="79"/>
      <c r="AT137" s="25" t="s">
        <v>210</v>
      </c>
      <c r="AU137" s="25" t="s">
        <v>86</v>
      </c>
    </row>
    <row r="138" spans="2:65" s="12" customFormat="1" ht="13.5">
      <c r="B138" s="220"/>
      <c r="C138" s="221"/>
      <c r="D138" s="214" t="s">
        <v>284</v>
      </c>
      <c r="E138" s="222" t="s">
        <v>21</v>
      </c>
      <c r="F138" s="223" t="s">
        <v>3539</v>
      </c>
      <c r="G138" s="221"/>
      <c r="H138" s="224">
        <v>483.33300000000003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284</v>
      </c>
      <c r="AU138" s="230" t="s">
        <v>86</v>
      </c>
      <c r="AV138" s="12" t="s">
        <v>86</v>
      </c>
      <c r="AW138" s="12" t="s">
        <v>39</v>
      </c>
      <c r="AX138" s="12" t="s">
        <v>84</v>
      </c>
      <c r="AY138" s="230" t="s">
        <v>201</v>
      </c>
    </row>
    <row r="139" spans="2:65" s="1" customFormat="1" ht="25.5" customHeight="1">
      <c r="B139" s="42"/>
      <c r="C139" s="202" t="s">
        <v>366</v>
      </c>
      <c r="D139" s="202" t="s">
        <v>204</v>
      </c>
      <c r="E139" s="203" t="s">
        <v>399</v>
      </c>
      <c r="F139" s="204" t="s">
        <v>3540</v>
      </c>
      <c r="G139" s="205" t="s">
        <v>335</v>
      </c>
      <c r="H139" s="206">
        <v>0.84</v>
      </c>
      <c r="I139" s="207"/>
      <c r="J139" s="208">
        <f>ROUND(I139*H139,2)</f>
        <v>0</v>
      </c>
      <c r="K139" s="204" t="s">
        <v>21</v>
      </c>
      <c r="L139" s="62"/>
      <c r="M139" s="209" t="s">
        <v>21</v>
      </c>
      <c r="N139" s="210" t="s">
        <v>47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5" t="s">
        <v>219</v>
      </c>
      <c r="AT139" s="25" t="s">
        <v>204</v>
      </c>
      <c r="AU139" s="25" t="s">
        <v>86</v>
      </c>
      <c r="AY139" s="25" t="s">
        <v>201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84</v>
      </c>
      <c r="BK139" s="213">
        <f>ROUND(I139*H139,2)</f>
        <v>0</v>
      </c>
      <c r="BL139" s="25" t="s">
        <v>219</v>
      </c>
      <c r="BM139" s="25" t="s">
        <v>3541</v>
      </c>
    </row>
    <row r="140" spans="2:65" s="1" customFormat="1" ht="27">
      <c r="B140" s="42"/>
      <c r="C140" s="64"/>
      <c r="D140" s="214" t="s">
        <v>210</v>
      </c>
      <c r="E140" s="64"/>
      <c r="F140" s="215" t="s">
        <v>400</v>
      </c>
      <c r="G140" s="64"/>
      <c r="H140" s="64"/>
      <c r="I140" s="173"/>
      <c r="J140" s="64"/>
      <c r="K140" s="64"/>
      <c r="L140" s="62"/>
      <c r="M140" s="216"/>
      <c r="N140" s="43"/>
      <c r="O140" s="43"/>
      <c r="P140" s="43"/>
      <c r="Q140" s="43"/>
      <c r="R140" s="43"/>
      <c r="S140" s="43"/>
      <c r="T140" s="79"/>
      <c r="AT140" s="25" t="s">
        <v>210</v>
      </c>
      <c r="AU140" s="25" t="s">
        <v>86</v>
      </c>
    </row>
    <row r="141" spans="2:65" s="12" customFormat="1" ht="13.5">
      <c r="B141" s="220"/>
      <c r="C141" s="221"/>
      <c r="D141" s="214" t="s">
        <v>284</v>
      </c>
      <c r="E141" s="222" t="s">
        <v>21</v>
      </c>
      <c r="F141" s="223" t="s">
        <v>3542</v>
      </c>
      <c r="G141" s="221"/>
      <c r="H141" s="224">
        <v>0.72499999999999998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284</v>
      </c>
      <c r="AU141" s="230" t="s">
        <v>86</v>
      </c>
      <c r="AV141" s="12" t="s">
        <v>86</v>
      </c>
      <c r="AW141" s="12" t="s">
        <v>39</v>
      </c>
      <c r="AX141" s="12" t="s">
        <v>76</v>
      </c>
      <c r="AY141" s="230" t="s">
        <v>201</v>
      </c>
    </row>
    <row r="142" spans="2:65" s="12" customFormat="1" ht="13.5">
      <c r="B142" s="220"/>
      <c r="C142" s="221"/>
      <c r="D142" s="214" t="s">
        <v>284</v>
      </c>
      <c r="E142" s="222" t="s">
        <v>21</v>
      </c>
      <c r="F142" s="223" t="s">
        <v>3537</v>
      </c>
      <c r="G142" s="221"/>
      <c r="H142" s="224">
        <v>0.115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284</v>
      </c>
      <c r="AU142" s="230" t="s">
        <v>86</v>
      </c>
      <c r="AV142" s="12" t="s">
        <v>86</v>
      </c>
      <c r="AW142" s="12" t="s">
        <v>39</v>
      </c>
      <c r="AX142" s="12" t="s">
        <v>76</v>
      </c>
      <c r="AY142" s="230" t="s">
        <v>201</v>
      </c>
    </row>
    <row r="143" spans="2:65" s="13" customFormat="1" ht="13.5">
      <c r="B143" s="231"/>
      <c r="C143" s="232"/>
      <c r="D143" s="214" t="s">
        <v>284</v>
      </c>
      <c r="E143" s="233" t="s">
        <v>21</v>
      </c>
      <c r="F143" s="234" t="s">
        <v>293</v>
      </c>
      <c r="G143" s="232"/>
      <c r="H143" s="235">
        <v>0.84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284</v>
      </c>
      <c r="AU143" s="241" t="s">
        <v>86</v>
      </c>
      <c r="AV143" s="13" t="s">
        <v>219</v>
      </c>
      <c r="AW143" s="13" t="s">
        <v>39</v>
      </c>
      <c r="AX143" s="13" t="s">
        <v>84</v>
      </c>
      <c r="AY143" s="241" t="s">
        <v>201</v>
      </c>
    </row>
    <row r="144" spans="2:65" s="1" customFormat="1" ht="25.5" customHeight="1">
      <c r="B144" s="42"/>
      <c r="C144" s="202" t="s">
        <v>373</v>
      </c>
      <c r="D144" s="202" t="s">
        <v>204</v>
      </c>
      <c r="E144" s="203" t="s">
        <v>413</v>
      </c>
      <c r="F144" s="204" t="s">
        <v>414</v>
      </c>
      <c r="G144" s="205" t="s">
        <v>335</v>
      </c>
      <c r="H144" s="206">
        <v>4</v>
      </c>
      <c r="I144" s="207"/>
      <c r="J144" s="208">
        <f>ROUND(I144*H144,2)</f>
        <v>0</v>
      </c>
      <c r="K144" s="204" t="s">
        <v>214</v>
      </c>
      <c r="L144" s="62"/>
      <c r="M144" s="209" t="s">
        <v>21</v>
      </c>
      <c r="N144" s="210" t="s">
        <v>47</v>
      </c>
      <c r="O144" s="43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25" t="s">
        <v>219</v>
      </c>
      <c r="AT144" s="25" t="s">
        <v>204</v>
      </c>
      <c r="AU144" s="25" t="s">
        <v>86</v>
      </c>
      <c r="AY144" s="25" t="s">
        <v>201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84</v>
      </c>
      <c r="BK144" s="213">
        <f>ROUND(I144*H144,2)</f>
        <v>0</v>
      </c>
      <c r="BL144" s="25" t="s">
        <v>219</v>
      </c>
      <c r="BM144" s="25" t="s">
        <v>3543</v>
      </c>
    </row>
    <row r="145" spans="2:65" s="1" customFormat="1" ht="27">
      <c r="B145" s="42"/>
      <c r="C145" s="64"/>
      <c r="D145" s="214" t="s">
        <v>210</v>
      </c>
      <c r="E145" s="64"/>
      <c r="F145" s="215" t="s">
        <v>337</v>
      </c>
      <c r="G145" s="64"/>
      <c r="H145" s="64"/>
      <c r="I145" s="173"/>
      <c r="J145" s="64"/>
      <c r="K145" s="64"/>
      <c r="L145" s="62"/>
      <c r="M145" s="216"/>
      <c r="N145" s="43"/>
      <c r="O145" s="43"/>
      <c r="P145" s="43"/>
      <c r="Q145" s="43"/>
      <c r="R145" s="43"/>
      <c r="S145" s="43"/>
      <c r="T145" s="79"/>
      <c r="AT145" s="25" t="s">
        <v>210</v>
      </c>
      <c r="AU145" s="25" t="s">
        <v>86</v>
      </c>
    </row>
    <row r="146" spans="2:65" s="12" customFormat="1" ht="13.5">
      <c r="B146" s="220"/>
      <c r="C146" s="221"/>
      <c r="D146" s="214" t="s">
        <v>284</v>
      </c>
      <c r="E146" s="222" t="s">
        <v>21</v>
      </c>
      <c r="F146" s="223" t="s">
        <v>3544</v>
      </c>
      <c r="G146" s="221"/>
      <c r="H146" s="224">
        <v>4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284</v>
      </c>
      <c r="AU146" s="230" t="s">
        <v>86</v>
      </c>
      <c r="AV146" s="12" t="s">
        <v>86</v>
      </c>
      <c r="AW146" s="12" t="s">
        <v>39</v>
      </c>
      <c r="AX146" s="12" t="s">
        <v>84</v>
      </c>
      <c r="AY146" s="230" t="s">
        <v>201</v>
      </c>
    </row>
    <row r="147" spans="2:65" s="11" customFormat="1" ht="29.85" customHeight="1">
      <c r="B147" s="186"/>
      <c r="C147" s="187"/>
      <c r="D147" s="188" t="s">
        <v>75</v>
      </c>
      <c r="E147" s="200" t="s">
        <v>977</v>
      </c>
      <c r="F147" s="200" t="s">
        <v>978</v>
      </c>
      <c r="G147" s="187"/>
      <c r="H147" s="187"/>
      <c r="I147" s="190"/>
      <c r="J147" s="201">
        <f>BK147</f>
        <v>0</v>
      </c>
      <c r="K147" s="187"/>
      <c r="L147" s="192"/>
      <c r="M147" s="193"/>
      <c r="N147" s="194"/>
      <c r="O147" s="194"/>
      <c r="P147" s="195">
        <f>SUM(P148:P149)</f>
        <v>0</v>
      </c>
      <c r="Q147" s="194"/>
      <c r="R147" s="195">
        <f>SUM(R148:R149)</f>
        <v>0</v>
      </c>
      <c r="S147" s="194"/>
      <c r="T147" s="196">
        <f>SUM(T148:T149)</f>
        <v>0</v>
      </c>
      <c r="AR147" s="197" t="s">
        <v>84</v>
      </c>
      <c r="AT147" s="198" t="s">
        <v>75</v>
      </c>
      <c r="AU147" s="198" t="s">
        <v>84</v>
      </c>
      <c r="AY147" s="197" t="s">
        <v>201</v>
      </c>
      <c r="BK147" s="199">
        <f>SUM(BK148:BK149)</f>
        <v>0</v>
      </c>
    </row>
    <row r="148" spans="2:65" s="1" customFormat="1" ht="25.5" customHeight="1">
      <c r="B148" s="42"/>
      <c r="C148" s="202" t="s">
        <v>381</v>
      </c>
      <c r="D148" s="202" t="s">
        <v>204</v>
      </c>
      <c r="E148" s="203" t="s">
        <v>3545</v>
      </c>
      <c r="F148" s="204" t="s">
        <v>3546</v>
      </c>
      <c r="G148" s="205" t="s">
        <v>335</v>
      </c>
      <c r="H148" s="206">
        <v>2.0960000000000001</v>
      </c>
      <c r="I148" s="207"/>
      <c r="J148" s="208">
        <f>ROUND(I148*H148,2)</f>
        <v>0</v>
      </c>
      <c r="K148" s="204" t="s">
        <v>214</v>
      </c>
      <c r="L148" s="62"/>
      <c r="M148" s="209" t="s">
        <v>21</v>
      </c>
      <c r="N148" s="210" t="s">
        <v>47</v>
      </c>
      <c r="O148" s="43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5" t="s">
        <v>219</v>
      </c>
      <c r="AT148" s="25" t="s">
        <v>204</v>
      </c>
      <c r="AU148" s="25" t="s">
        <v>86</v>
      </c>
      <c r="AY148" s="25" t="s">
        <v>201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84</v>
      </c>
      <c r="BK148" s="213">
        <f>ROUND(I148*H148,2)</f>
        <v>0</v>
      </c>
      <c r="BL148" s="25" t="s">
        <v>219</v>
      </c>
      <c r="BM148" s="25" t="s">
        <v>3547</v>
      </c>
    </row>
    <row r="149" spans="2:65" s="1" customFormat="1" ht="27">
      <c r="B149" s="42"/>
      <c r="C149" s="64"/>
      <c r="D149" s="214" t="s">
        <v>210</v>
      </c>
      <c r="E149" s="64"/>
      <c r="F149" s="215" t="s">
        <v>3548</v>
      </c>
      <c r="G149" s="64"/>
      <c r="H149" s="64"/>
      <c r="I149" s="173"/>
      <c r="J149" s="64"/>
      <c r="K149" s="64"/>
      <c r="L149" s="62"/>
      <c r="M149" s="216"/>
      <c r="N149" s="43"/>
      <c r="O149" s="43"/>
      <c r="P149" s="43"/>
      <c r="Q149" s="43"/>
      <c r="R149" s="43"/>
      <c r="S149" s="43"/>
      <c r="T149" s="79"/>
      <c r="AT149" s="25" t="s">
        <v>210</v>
      </c>
      <c r="AU149" s="25" t="s">
        <v>86</v>
      </c>
    </row>
    <row r="150" spans="2:65" s="11" customFormat="1" ht="37.35" customHeight="1">
      <c r="B150" s="186"/>
      <c r="C150" s="187"/>
      <c r="D150" s="188" t="s">
        <v>75</v>
      </c>
      <c r="E150" s="189" t="s">
        <v>990</v>
      </c>
      <c r="F150" s="189" t="s">
        <v>991</v>
      </c>
      <c r="G150" s="187"/>
      <c r="H150" s="187"/>
      <c r="I150" s="190"/>
      <c r="J150" s="191">
        <f>BK150</f>
        <v>0</v>
      </c>
      <c r="K150" s="187"/>
      <c r="L150" s="192"/>
      <c r="M150" s="193"/>
      <c r="N150" s="194"/>
      <c r="O150" s="194"/>
      <c r="P150" s="195">
        <f>P151</f>
        <v>0</v>
      </c>
      <c r="Q150" s="194"/>
      <c r="R150" s="195">
        <f>R151</f>
        <v>5.5279040000000002E-2</v>
      </c>
      <c r="S150" s="194"/>
      <c r="T150" s="196">
        <f>T151</f>
        <v>0</v>
      </c>
      <c r="AR150" s="197" t="s">
        <v>86</v>
      </c>
      <c r="AT150" s="198" t="s">
        <v>75</v>
      </c>
      <c r="AU150" s="198" t="s">
        <v>76</v>
      </c>
      <c r="AY150" s="197" t="s">
        <v>201</v>
      </c>
      <c r="BK150" s="199">
        <f>BK151</f>
        <v>0</v>
      </c>
    </row>
    <row r="151" spans="2:65" s="11" customFormat="1" ht="19.899999999999999" customHeight="1">
      <c r="B151" s="186"/>
      <c r="C151" s="187"/>
      <c r="D151" s="188" t="s">
        <v>75</v>
      </c>
      <c r="E151" s="200" t="s">
        <v>1567</v>
      </c>
      <c r="F151" s="200" t="s">
        <v>1568</v>
      </c>
      <c r="G151" s="187"/>
      <c r="H151" s="187"/>
      <c r="I151" s="190"/>
      <c r="J151" s="201">
        <f>BK151</f>
        <v>0</v>
      </c>
      <c r="K151" s="187"/>
      <c r="L151" s="192"/>
      <c r="M151" s="193"/>
      <c r="N151" s="194"/>
      <c r="O151" s="194"/>
      <c r="P151" s="195">
        <f>SUM(P152:P165)</f>
        <v>0</v>
      </c>
      <c r="Q151" s="194"/>
      <c r="R151" s="195">
        <f>SUM(R152:R165)</f>
        <v>5.5279040000000002E-2</v>
      </c>
      <c r="S151" s="194"/>
      <c r="T151" s="196">
        <f>SUM(T152:T165)</f>
        <v>0</v>
      </c>
      <c r="AR151" s="197" t="s">
        <v>86</v>
      </c>
      <c r="AT151" s="198" t="s">
        <v>75</v>
      </c>
      <c r="AU151" s="198" t="s">
        <v>84</v>
      </c>
      <c r="AY151" s="197" t="s">
        <v>201</v>
      </c>
      <c r="BK151" s="199">
        <f>SUM(BK152:BK165)</f>
        <v>0</v>
      </c>
    </row>
    <row r="152" spans="2:65" s="1" customFormat="1" ht="16.5" customHeight="1">
      <c r="B152" s="42"/>
      <c r="C152" s="202" t="s">
        <v>387</v>
      </c>
      <c r="D152" s="202" t="s">
        <v>204</v>
      </c>
      <c r="E152" s="203" t="s">
        <v>3549</v>
      </c>
      <c r="F152" s="204" t="s">
        <v>3550</v>
      </c>
      <c r="G152" s="205" t="s">
        <v>281</v>
      </c>
      <c r="H152" s="206">
        <v>10.34</v>
      </c>
      <c r="I152" s="207"/>
      <c r="J152" s="208">
        <f>ROUND(I152*H152,2)</f>
        <v>0</v>
      </c>
      <c r="K152" s="204" t="s">
        <v>214</v>
      </c>
      <c r="L152" s="62"/>
      <c r="M152" s="209" t="s">
        <v>21</v>
      </c>
      <c r="N152" s="210" t="s">
        <v>47</v>
      </c>
      <c r="O152" s="43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5" t="s">
        <v>360</v>
      </c>
      <c r="AT152" s="25" t="s">
        <v>204</v>
      </c>
      <c r="AU152" s="25" t="s">
        <v>86</v>
      </c>
      <c r="AY152" s="25" t="s">
        <v>201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84</v>
      </c>
      <c r="BK152" s="213">
        <f>ROUND(I152*H152,2)</f>
        <v>0</v>
      </c>
      <c r="BL152" s="25" t="s">
        <v>360</v>
      </c>
      <c r="BM152" s="25" t="s">
        <v>3551</v>
      </c>
    </row>
    <row r="153" spans="2:65" s="1" customFormat="1" ht="27">
      <c r="B153" s="42"/>
      <c r="C153" s="64"/>
      <c r="D153" s="214" t="s">
        <v>210</v>
      </c>
      <c r="E153" s="64"/>
      <c r="F153" s="215" t="s">
        <v>3552</v>
      </c>
      <c r="G153" s="64"/>
      <c r="H153" s="64"/>
      <c r="I153" s="173"/>
      <c r="J153" s="64"/>
      <c r="K153" s="64"/>
      <c r="L153" s="62"/>
      <c r="M153" s="216"/>
      <c r="N153" s="43"/>
      <c r="O153" s="43"/>
      <c r="P153" s="43"/>
      <c r="Q153" s="43"/>
      <c r="R153" s="43"/>
      <c r="S153" s="43"/>
      <c r="T153" s="79"/>
      <c r="AT153" s="25" t="s">
        <v>210</v>
      </c>
      <c r="AU153" s="25" t="s">
        <v>86</v>
      </c>
    </row>
    <row r="154" spans="2:65" s="12" customFormat="1" ht="13.5">
      <c r="B154" s="220"/>
      <c r="C154" s="221"/>
      <c r="D154" s="214" t="s">
        <v>284</v>
      </c>
      <c r="E154" s="222" t="s">
        <v>21</v>
      </c>
      <c r="F154" s="223" t="s">
        <v>3553</v>
      </c>
      <c r="G154" s="221"/>
      <c r="H154" s="224">
        <v>10.34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284</v>
      </c>
      <c r="AU154" s="230" t="s">
        <v>86</v>
      </c>
      <c r="AV154" s="12" t="s">
        <v>86</v>
      </c>
      <c r="AW154" s="12" t="s">
        <v>39</v>
      </c>
      <c r="AX154" s="12" t="s">
        <v>84</v>
      </c>
      <c r="AY154" s="230" t="s">
        <v>201</v>
      </c>
    </row>
    <row r="155" spans="2:65" s="1" customFormat="1" ht="16.5" customHeight="1">
      <c r="B155" s="42"/>
      <c r="C155" s="255" t="s">
        <v>9</v>
      </c>
      <c r="D155" s="255" t="s">
        <v>497</v>
      </c>
      <c r="E155" s="256" t="s">
        <v>3554</v>
      </c>
      <c r="F155" s="257" t="s">
        <v>3555</v>
      </c>
      <c r="G155" s="258" t="s">
        <v>335</v>
      </c>
      <c r="H155" s="259">
        <v>3.0000000000000001E-3</v>
      </c>
      <c r="I155" s="260"/>
      <c r="J155" s="261">
        <f>ROUND(I155*H155,2)</f>
        <v>0</v>
      </c>
      <c r="K155" s="257" t="s">
        <v>214</v>
      </c>
      <c r="L155" s="262"/>
      <c r="M155" s="263" t="s">
        <v>21</v>
      </c>
      <c r="N155" s="264" t="s">
        <v>47</v>
      </c>
      <c r="O155" s="43"/>
      <c r="P155" s="211">
        <f>O155*H155</f>
        <v>0</v>
      </c>
      <c r="Q155" s="211">
        <v>1</v>
      </c>
      <c r="R155" s="211">
        <f>Q155*H155</f>
        <v>3.0000000000000001E-3</v>
      </c>
      <c r="S155" s="211">
        <v>0</v>
      </c>
      <c r="T155" s="212">
        <f>S155*H155</f>
        <v>0</v>
      </c>
      <c r="AR155" s="25" t="s">
        <v>593</v>
      </c>
      <c r="AT155" s="25" t="s">
        <v>497</v>
      </c>
      <c r="AU155" s="25" t="s">
        <v>86</v>
      </c>
      <c r="AY155" s="25" t="s">
        <v>201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84</v>
      </c>
      <c r="BK155" s="213">
        <f>ROUND(I155*H155,2)</f>
        <v>0</v>
      </c>
      <c r="BL155" s="25" t="s">
        <v>360</v>
      </c>
      <c r="BM155" s="25" t="s">
        <v>3556</v>
      </c>
    </row>
    <row r="156" spans="2:65" s="1" customFormat="1" ht="13.5">
      <c r="B156" s="42"/>
      <c r="C156" s="64"/>
      <c r="D156" s="214" t="s">
        <v>210</v>
      </c>
      <c r="E156" s="64"/>
      <c r="F156" s="215" t="s">
        <v>3555</v>
      </c>
      <c r="G156" s="64"/>
      <c r="H156" s="64"/>
      <c r="I156" s="173"/>
      <c r="J156" s="64"/>
      <c r="K156" s="64"/>
      <c r="L156" s="62"/>
      <c r="M156" s="216"/>
      <c r="N156" s="43"/>
      <c r="O156" s="43"/>
      <c r="P156" s="43"/>
      <c r="Q156" s="43"/>
      <c r="R156" s="43"/>
      <c r="S156" s="43"/>
      <c r="T156" s="79"/>
      <c r="AT156" s="25" t="s">
        <v>210</v>
      </c>
      <c r="AU156" s="25" t="s">
        <v>86</v>
      </c>
    </row>
    <row r="157" spans="2:65" s="12" customFormat="1" ht="13.5">
      <c r="B157" s="220"/>
      <c r="C157" s="221"/>
      <c r="D157" s="214" t="s">
        <v>284</v>
      </c>
      <c r="E157" s="221"/>
      <c r="F157" s="223" t="s">
        <v>3557</v>
      </c>
      <c r="G157" s="221"/>
      <c r="H157" s="224">
        <v>3.0000000000000001E-3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284</v>
      </c>
      <c r="AU157" s="230" t="s">
        <v>86</v>
      </c>
      <c r="AV157" s="12" t="s">
        <v>86</v>
      </c>
      <c r="AW157" s="12" t="s">
        <v>6</v>
      </c>
      <c r="AX157" s="12" t="s">
        <v>84</v>
      </c>
      <c r="AY157" s="230" t="s">
        <v>201</v>
      </c>
    </row>
    <row r="158" spans="2:65" s="1" customFormat="1" ht="16.5" customHeight="1">
      <c r="B158" s="42"/>
      <c r="C158" s="202" t="s">
        <v>398</v>
      </c>
      <c r="D158" s="202" t="s">
        <v>204</v>
      </c>
      <c r="E158" s="203" t="s">
        <v>3558</v>
      </c>
      <c r="F158" s="204" t="s">
        <v>3559</v>
      </c>
      <c r="G158" s="205" t="s">
        <v>281</v>
      </c>
      <c r="H158" s="206">
        <v>10.34</v>
      </c>
      <c r="I158" s="207"/>
      <c r="J158" s="208">
        <f>ROUND(I158*H158,2)</f>
        <v>0</v>
      </c>
      <c r="K158" s="204" t="s">
        <v>214</v>
      </c>
      <c r="L158" s="62"/>
      <c r="M158" s="209" t="s">
        <v>21</v>
      </c>
      <c r="N158" s="210" t="s">
        <v>47</v>
      </c>
      <c r="O158" s="43"/>
      <c r="P158" s="211">
        <f>O158*H158</f>
        <v>0</v>
      </c>
      <c r="Q158" s="211">
        <v>4.0000000000000002E-4</v>
      </c>
      <c r="R158" s="211">
        <f>Q158*H158</f>
        <v>4.1359999999999999E-3</v>
      </c>
      <c r="S158" s="211">
        <v>0</v>
      </c>
      <c r="T158" s="212">
        <f>S158*H158</f>
        <v>0</v>
      </c>
      <c r="AR158" s="25" t="s">
        <v>360</v>
      </c>
      <c r="AT158" s="25" t="s">
        <v>204</v>
      </c>
      <c r="AU158" s="25" t="s">
        <v>86</v>
      </c>
      <c r="AY158" s="25" t="s">
        <v>201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84</v>
      </c>
      <c r="BK158" s="213">
        <f>ROUND(I158*H158,2)</f>
        <v>0</v>
      </c>
      <c r="BL158" s="25" t="s">
        <v>360</v>
      </c>
      <c r="BM158" s="25" t="s">
        <v>3560</v>
      </c>
    </row>
    <row r="159" spans="2:65" s="1" customFormat="1" ht="13.5">
      <c r="B159" s="42"/>
      <c r="C159" s="64"/>
      <c r="D159" s="214" t="s">
        <v>210</v>
      </c>
      <c r="E159" s="64"/>
      <c r="F159" s="215" t="s">
        <v>3561</v>
      </c>
      <c r="G159" s="64"/>
      <c r="H159" s="64"/>
      <c r="I159" s="173"/>
      <c r="J159" s="64"/>
      <c r="K159" s="64"/>
      <c r="L159" s="62"/>
      <c r="M159" s="216"/>
      <c r="N159" s="43"/>
      <c r="O159" s="43"/>
      <c r="P159" s="43"/>
      <c r="Q159" s="43"/>
      <c r="R159" s="43"/>
      <c r="S159" s="43"/>
      <c r="T159" s="79"/>
      <c r="AT159" s="25" t="s">
        <v>210</v>
      </c>
      <c r="AU159" s="25" t="s">
        <v>86</v>
      </c>
    </row>
    <row r="160" spans="2:65" s="12" customFormat="1" ht="13.5">
      <c r="B160" s="220"/>
      <c r="C160" s="221"/>
      <c r="D160" s="214" t="s">
        <v>284</v>
      </c>
      <c r="E160" s="222" t="s">
        <v>21</v>
      </c>
      <c r="F160" s="223" t="s">
        <v>3553</v>
      </c>
      <c r="G160" s="221"/>
      <c r="H160" s="224">
        <v>10.34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284</v>
      </c>
      <c r="AU160" s="230" t="s">
        <v>86</v>
      </c>
      <c r="AV160" s="12" t="s">
        <v>86</v>
      </c>
      <c r="AW160" s="12" t="s">
        <v>39</v>
      </c>
      <c r="AX160" s="12" t="s">
        <v>84</v>
      </c>
      <c r="AY160" s="230" t="s">
        <v>201</v>
      </c>
    </row>
    <row r="161" spans="2:65" s="1" customFormat="1" ht="16.5" customHeight="1">
      <c r="B161" s="42"/>
      <c r="C161" s="255" t="s">
        <v>406</v>
      </c>
      <c r="D161" s="255" t="s">
        <v>497</v>
      </c>
      <c r="E161" s="256" t="s">
        <v>3562</v>
      </c>
      <c r="F161" s="257" t="s">
        <v>3563</v>
      </c>
      <c r="G161" s="258" t="s">
        <v>281</v>
      </c>
      <c r="H161" s="259">
        <v>12.407999999999999</v>
      </c>
      <c r="I161" s="260"/>
      <c r="J161" s="261">
        <f>ROUND(I161*H161,2)</f>
        <v>0</v>
      </c>
      <c r="K161" s="257" t="s">
        <v>21</v>
      </c>
      <c r="L161" s="262"/>
      <c r="M161" s="263" t="s">
        <v>21</v>
      </c>
      <c r="N161" s="264" t="s">
        <v>47</v>
      </c>
      <c r="O161" s="43"/>
      <c r="P161" s="211">
        <f>O161*H161</f>
        <v>0</v>
      </c>
      <c r="Q161" s="211">
        <v>3.8800000000000002E-3</v>
      </c>
      <c r="R161" s="211">
        <f>Q161*H161</f>
        <v>4.8143039999999998E-2</v>
      </c>
      <c r="S161" s="211">
        <v>0</v>
      </c>
      <c r="T161" s="212">
        <f>S161*H161</f>
        <v>0</v>
      </c>
      <c r="AR161" s="25" t="s">
        <v>593</v>
      </c>
      <c r="AT161" s="25" t="s">
        <v>497</v>
      </c>
      <c r="AU161" s="25" t="s">
        <v>86</v>
      </c>
      <c r="AY161" s="25" t="s">
        <v>201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25" t="s">
        <v>84</v>
      </c>
      <c r="BK161" s="213">
        <f>ROUND(I161*H161,2)</f>
        <v>0</v>
      </c>
      <c r="BL161" s="25" t="s">
        <v>360</v>
      </c>
      <c r="BM161" s="25" t="s">
        <v>3564</v>
      </c>
    </row>
    <row r="162" spans="2:65" s="1" customFormat="1" ht="13.5">
      <c r="B162" s="42"/>
      <c r="C162" s="64"/>
      <c r="D162" s="214" t="s">
        <v>210</v>
      </c>
      <c r="E162" s="64"/>
      <c r="F162" s="215" t="s">
        <v>3563</v>
      </c>
      <c r="G162" s="64"/>
      <c r="H162" s="64"/>
      <c r="I162" s="173"/>
      <c r="J162" s="64"/>
      <c r="K162" s="64"/>
      <c r="L162" s="62"/>
      <c r="M162" s="216"/>
      <c r="N162" s="43"/>
      <c r="O162" s="43"/>
      <c r="P162" s="43"/>
      <c r="Q162" s="43"/>
      <c r="R162" s="43"/>
      <c r="S162" s="43"/>
      <c r="T162" s="79"/>
      <c r="AT162" s="25" t="s">
        <v>210</v>
      </c>
      <c r="AU162" s="25" t="s">
        <v>86</v>
      </c>
    </row>
    <row r="163" spans="2:65" s="12" customFormat="1" ht="13.5">
      <c r="B163" s="220"/>
      <c r="C163" s="221"/>
      <c r="D163" s="214" t="s">
        <v>284</v>
      </c>
      <c r="E163" s="221"/>
      <c r="F163" s="223" t="s">
        <v>3565</v>
      </c>
      <c r="G163" s="221"/>
      <c r="H163" s="224">
        <v>12.407999999999999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284</v>
      </c>
      <c r="AU163" s="230" t="s">
        <v>86</v>
      </c>
      <c r="AV163" s="12" t="s">
        <v>86</v>
      </c>
      <c r="AW163" s="12" t="s">
        <v>6</v>
      </c>
      <c r="AX163" s="12" t="s">
        <v>84</v>
      </c>
      <c r="AY163" s="230" t="s">
        <v>201</v>
      </c>
    </row>
    <row r="164" spans="2:65" s="1" customFormat="1" ht="25.5" customHeight="1">
      <c r="B164" s="42"/>
      <c r="C164" s="202" t="s">
        <v>412</v>
      </c>
      <c r="D164" s="202" t="s">
        <v>204</v>
      </c>
      <c r="E164" s="203" t="s">
        <v>1594</v>
      </c>
      <c r="F164" s="204" t="s">
        <v>1595</v>
      </c>
      <c r="G164" s="205" t="s">
        <v>335</v>
      </c>
      <c r="H164" s="206">
        <v>5.5E-2</v>
      </c>
      <c r="I164" s="207"/>
      <c r="J164" s="208">
        <f>ROUND(I164*H164,2)</f>
        <v>0</v>
      </c>
      <c r="K164" s="204" t="s">
        <v>214</v>
      </c>
      <c r="L164" s="62"/>
      <c r="M164" s="209" t="s">
        <v>21</v>
      </c>
      <c r="N164" s="210" t="s">
        <v>47</v>
      </c>
      <c r="O164" s="43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AR164" s="25" t="s">
        <v>360</v>
      </c>
      <c r="AT164" s="25" t="s">
        <v>204</v>
      </c>
      <c r="AU164" s="25" t="s">
        <v>86</v>
      </c>
      <c r="AY164" s="25" t="s">
        <v>201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84</v>
      </c>
      <c r="BK164" s="213">
        <f>ROUND(I164*H164,2)</f>
        <v>0</v>
      </c>
      <c r="BL164" s="25" t="s">
        <v>360</v>
      </c>
      <c r="BM164" s="25" t="s">
        <v>3566</v>
      </c>
    </row>
    <row r="165" spans="2:65" s="1" customFormat="1" ht="27">
      <c r="B165" s="42"/>
      <c r="C165" s="64"/>
      <c r="D165" s="214" t="s">
        <v>210</v>
      </c>
      <c r="E165" s="64"/>
      <c r="F165" s="215" t="s">
        <v>1597</v>
      </c>
      <c r="G165" s="64"/>
      <c r="H165" s="64"/>
      <c r="I165" s="173"/>
      <c r="J165" s="64"/>
      <c r="K165" s="64"/>
      <c r="L165" s="62"/>
      <c r="M165" s="217"/>
      <c r="N165" s="218"/>
      <c r="O165" s="218"/>
      <c r="P165" s="218"/>
      <c r="Q165" s="218"/>
      <c r="R165" s="218"/>
      <c r="S165" s="218"/>
      <c r="T165" s="219"/>
      <c r="AT165" s="25" t="s">
        <v>210</v>
      </c>
      <c r="AU165" s="25" t="s">
        <v>86</v>
      </c>
    </row>
    <row r="166" spans="2:65" s="1" customFormat="1" ht="6.95" customHeight="1">
      <c r="B166" s="57"/>
      <c r="C166" s="58"/>
      <c r="D166" s="58"/>
      <c r="E166" s="58"/>
      <c r="F166" s="58"/>
      <c r="G166" s="58"/>
      <c r="H166" s="58"/>
      <c r="I166" s="149"/>
      <c r="J166" s="58"/>
      <c r="K166" s="58"/>
      <c r="L166" s="62"/>
    </row>
  </sheetData>
  <sheetProtection algorithmName="SHA-512" hashValue="D3bUX9op1bLaV0BYClFwOdjEJ2LWPBkDylXubROgRJNawlLs9pOP+FI07spF21+d6RDJ+qGpTKNaLOWvD5MI2Q==" saltValue="gxu7+5psPAbmI8y7baz8s2u92TGN+hbkPjXh6oKnHWR94ilJ1VTwBxDPtqNmt83E2NCXN6+GruWLncV4K9i/tw==" spinCount="100000" sheet="1" objects="1" scenarios="1" formatColumns="0" formatRows="0" autoFilter="0"/>
  <autoFilter ref="C83:K165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166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3567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ROUND(J79,2)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ROUND(SUM(BE79:BE192), 2)</f>
        <v>0</v>
      </c>
      <c r="G30" s="43"/>
      <c r="H30" s="43"/>
      <c r="I30" s="141">
        <v>0.21</v>
      </c>
      <c r="J30" s="140">
        <f>ROUND(ROUND((SUM(BE79:BE192)),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ROUND(SUM(BF79:BF192), 2)</f>
        <v>0</v>
      </c>
      <c r="G31" s="43"/>
      <c r="H31" s="43"/>
      <c r="I31" s="141">
        <v>0.15</v>
      </c>
      <c r="J31" s="140">
        <f>ROUND(ROUND((SUM(BF79:BF192)),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ROUND(SUM(BG79:BG192),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ROUND(SUM(BH79:BH192),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ROUND(SUM(BI79:BI192),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801 - Vegetační úpravy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J79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J80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J81</f>
        <v>0</v>
      </c>
      <c r="K58" s="172"/>
    </row>
    <row r="59" spans="2:47" s="9" customFormat="1" ht="19.899999999999999" customHeight="1">
      <c r="B59" s="166"/>
      <c r="C59" s="167"/>
      <c r="D59" s="168" t="s">
        <v>422</v>
      </c>
      <c r="E59" s="169"/>
      <c r="F59" s="169"/>
      <c r="G59" s="169"/>
      <c r="H59" s="169"/>
      <c r="I59" s="170"/>
      <c r="J59" s="171">
        <f>J190</f>
        <v>0</v>
      </c>
      <c r="K59" s="172"/>
    </row>
    <row r="60" spans="2:47" s="1" customFormat="1" ht="21.75" customHeight="1">
      <c r="B60" s="42"/>
      <c r="C60" s="43"/>
      <c r="D60" s="43"/>
      <c r="E60" s="43"/>
      <c r="F60" s="43"/>
      <c r="G60" s="43"/>
      <c r="H60" s="43"/>
      <c r="I60" s="128"/>
      <c r="J60" s="43"/>
      <c r="K60" s="46"/>
    </row>
    <row r="61" spans="2:47" s="1" customFormat="1" ht="6.95" customHeight="1">
      <c r="B61" s="57"/>
      <c r="C61" s="58"/>
      <c r="D61" s="58"/>
      <c r="E61" s="58"/>
      <c r="F61" s="58"/>
      <c r="G61" s="58"/>
      <c r="H61" s="58"/>
      <c r="I61" s="149"/>
      <c r="J61" s="58"/>
      <c r="K61" s="59"/>
    </row>
    <row r="65" spans="2:63" s="1" customFormat="1" ht="6.95" customHeight="1">
      <c r="B65" s="60"/>
      <c r="C65" s="61"/>
      <c r="D65" s="61"/>
      <c r="E65" s="61"/>
      <c r="F65" s="61"/>
      <c r="G65" s="61"/>
      <c r="H65" s="61"/>
      <c r="I65" s="152"/>
      <c r="J65" s="61"/>
      <c r="K65" s="61"/>
      <c r="L65" s="62"/>
    </row>
    <row r="66" spans="2:63" s="1" customFormat="1" ht="36.950000000000003" customHeight="1">
      <c r="B66" s="42"/>
      <c r="C66" s="63" t="s">
        <v>184</v>
      </c>
      <c r="D66" s="64"/>
      <c r="E66" s="64"/>
      <c r="F66" s="64"/>
      <c r="G66" s="64"/>
      <c r="H66" s="64"/>
      <c r="I66" s="173"/>
      <c r="J66" s="64"/>
      <c r="K66" s="64"/>
      <c r="L66" s="62"/>
    </row>
    <row r="67" spans="2:63" s="1" customFormat="1" ht="6.95" customHeight="1">
      <c r="B67" s="42"/>
      <c r="C67" s="64"/>
      <c r="D67" s="64"/>
      <c r="E67" s="64"/>
      <c r="F67" s="64"/>
      <c r="G67" s="64"/>
      <c r="H67" s="64"/>
      <c r="I67" s="173"/>
      <c r="J67" s="64"/>
      <c r="K67" s="64"/>
      <c r="L67" s="62"/>
    </row>
    <row r="68" spans="2:63" s="1" customFormat="1" ht="14.45" customHeight="1">
      <c r="B68" s="42"/>
      <c r="C68" s="66" t="s">
        <v>18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63" s="1" customFormat="1" ht="16.5" customHeight="1">
      <c r="B69" s="42"/>
      <c r="C69" s="64"/>
      <c r="D69" s="64"/>
      <c r="E69" s="405" t="str">
        <f>E7</f>
        <v>Malešická, 1. a 2. etapa, 2. etapa Za Vackovem - Habrová</v>
      </c>
      <c r="F69" s="406"/>
      <c r="G69" s="406"/>
      <c r="H69" s="406"/>
      <c r="I69" s="173"/>
      <c r="J69" s="64"/>
      <c r="K69" s="64"/>
      <c r="L69" s="62"/>
    </row>
    <row r="70" spans="2:63" s="1" customFormat="1" ht="14.45" customHeight="1">
      <c r="B70" s="42"/>
      <c r="C70" s="66" t="s">
        <v>173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63" s="1" customFormat="1" ht="17.25" customHeight="1">
      <c r="B71" s="42"/>
      <c r="C71" s="64"/>
      <c r="D71" s="64"/>
      <c r="E71" s="393" t="str">
        <f>E9</f>
        <v>SO 801 - Vegetační úpravy</v>
      </c>
      <c r="F71" s="407"/>
      <c r="G71" s="407"/>
      <c r="H71" s="407"/>
      <c r="I71" s="173"/>
      <c r="J71" s="64"/>
      <c r="K71" s="64"/>
      <c r="L71" s="62"/>
    </row>
    <row r="72" spans="2:63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63" s="1" customFormat="1" ht="18" customHeight="1">
      <c r="B73" s="42"/>
      <c r="C73" s="66" t="s">
        <v>23</v>
      </c>
      <c r="D73" s="64"/>
      <c r="E73" s="64"/>
      <c r="F73" s="174" t="str">
        <f>F12</f>
        <v>Praha 3</v>
      </c>
      <c r="G73" s="64"/>
      <c r="H73" s="64"/>
      <c r="I73" s="175" t="s">
        <v>25</v>
      </c>
      <c r="J73" s="74" t="str">
        <f>IF(J12="","",J12)</f>
        <v>25. 10. 2018</v>
      </c>
      <c r="K73" s="64"/>
      <c r="L73" s="62"/>
    </row>
    <row r="74" spans="2:63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63" s="1" customFormat="1">
      <c r="B75" s="42"/>
      <c r="C75" s="66" t="s">
        <v>27</v>
      </c>
      <c r="D75" s="64"/>
      <c r="E75" s="64"/>
      <c r="F75" s="174" t="str">
        <f>E15</f>
        <v>Technická správa komunikací hl. m. Prahy</v>
      </c>
      <c r="G75" s="64"/>
      <c r="H75" s="64"/>
      <c r="I75" s="175" t="s">
        <v>35</v>
      </c>
      <c r="J75" s="174" t="str">
        <f>E21</f>
        <v>NOVÁK &amp; PARTNER, s.r.o.</v>
      </c>
      <c r="K75" s="64"/>
      <c r="L75" s="62"/>
    </row>
    <row r="76" spans="2:63" s="1" customFormat="1" ht="14.45" customHeight="1">
      <c r="B76" s="42"/>
      <c r="C76" s="66" t="s">
        <v>33</v>
      </c>
      <c r="D76" s="64"/>
      <c r="E76" s="64"/>
      <c r="F76" s="174" t="str">
        <f>IF(E18="","",E18)</f>
        <v/>
      </c>
      <c r="G76" s="64"/>
      <c r="H76" s="64"/>
      <c r="I76" s="173"/>
      <c r="J76" s="64"/>
      <c r="K76" s="64"/>
      <c r="L76" s="62"/>
    </row>
    <row r="77" spans="2:63" s="1" customFormat="1" ht="10.3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63" s="10" customFormat="1" ht="29.25" customHeight="1">
      <c r="B78" s="176"/>
      <c r="C78" s="177" t="s">
        <v>185</v>
      </c>
      <c r="D78" s="178" t="s">
        <v>61</v>
      </c>
      <c r="E78" s="178" t="s">
        <v>57</v>
      </c>
      <c r="F78" s="178" t="s">
        <v>186</v>
      </c>
      <c r="G78" s="178" t="s">
        <v>187</v>
      </c>
      <c r="H78" s="178" t="s">
        <v>188</v>
      </c>
      <c r="I78" s="179" t="s">
        <v>189</v>
      </c>
      <c r="J78" s="178" t="s">
        <v>177</v>
      </c>
      <c r="K78" s="180" t="s">
        <v>190</v>
      </c>
      <c r="L78" s="181"/>
      <c r="M78" s="82" t="s">
        <v>191</v>
      </c>
      <c r="N78" s="83" t="s">
        <v>46</v>
      </c>
      <c r="O78" s="83" t="s">
        <v>192</v>
      </c>
      <c r="P78" s="83" t="s">
        <v>193</v>
      </c>
      <c r="Q78" s="83" t="s">
        <v>194</v>
      </c>
      <c r="R78" s="83" t="s">
        <v>195</v>
      </c>
      <c r="S78" s="83" t="s">
        <v>196</v>
      </c>
      <c r="T78" s="84" t="s">
        <v>197</v>
      </c>
    </row>
    <row r="79" spans="2:63" s="1" customFormat="1" ht="29.25" customHeight="1">
      <c r="B79" s="42"/>
      <c r="C79" s="88" t="s">
        <v>178</v>
      </c>
      <c r="D79" s="64"/>
      <c r="E79" s="64"/>
      <c r="F79" s="64"/>
      <c r="G79" s="64"/>
      <c r="H79" s="64"/>
      <c r="I79" s="173"/>
      <c r="J79" s="182">
        <f>BK79</f>
        <v>0</v>
      </c>
      <c r="K79" s="64"/>
      <c r="L79" s="62"/>
      <c r="M79" s="85"/>
      <c r="N79" s="86"/>
      <c r="O79" s="86"/>
      <c r="P79" s="183">
        <f>P80</f>
        <v>0</v>
      </c>
      <c r="Q79" s="86"/>
      <c r="R79" s="183">
        <f>R80</f>
        <v>10.072859999999999</v>
      </c>
      <c r="S79" s="86"/>
      <c r="T79" s="184">
        <f>T80</f>
        <v>0</v>
      </c>
      <c r="AT79" s="25" t="s">
        <v>75</v>
      </c>
      <c r="AU79" s="25" t="s">
        <v>179</v>
      </c>
      <c r="BK79" s="185">
        <f>BK80</f>
        <v>0</v>
      </c>
    </row>
    <row r="80" spans="2:63" s="11" customFormat="1" ht="37.35" customHeight="1">
      <c r="B80" s="186"/>
      <c r="C80" s="187"/>
      <c r="D80" s="188" t="s">
        <v>75</v>
      </c>
      <c r="E80" s="189" t="s">
        <v>276</v>
      </c>
      <c r="F80" s="189" t="s">
        <v>277</v>
      </c>
      <c r="G80" s="187"/>
      <c r="H80" s="187"/>
      <c r="I80" s="190"/>
      <c r="J80" s="191">
        <f>BK80</f>
        <v>0</v>
      </c>
      <c r="K80" s="187"/>
      <c r="L80" s="192"/>
      <c r="M80" s="193"/>
      <c r="N80" s="194"/>
      <c r="O80" s="194"/>
      <c r="P80" s="195">
        <f>P81+P190</f>
        <v>0</v>
      </c>
      <c r="Q80" s="194"/>
      <c r="R80" s="195">
        <f>R81+R190</f>
        <v>10.072859999999999</v>
      </c>
      <c r="S80" s="194"/>
      <c r="T80" s="196">
        <f>T81+T190</f>
        <v>0</v>
      </c>
      <c r="AR80" s="197" t="s">
        <v>84</v>
      </c>
      <c r="AT80" s="198" t="s">
        <v>75</v>
      </c>
      <c r="AU80" s="198" t="s">
        <v>76</v>
      </c>
      <c r="AY80" s="197" t="s">
        <v>201</v>
      </c>
      <c r="BK80" s="199">
        <f>BK81+BK190</f>
        <v>0</v>
      </c>
    </row>
    <row r="81" spans="2:65" s="11" customFormat="1" ht="19.899999999999999" customHeight="1">
      <c r="B81" s="186"/>
      <c r="C81" s="187"/>
      <c r="D81" s="188" t="s">
        <v>75</v>
      </c>
      <c r="E81" s="200" t="s">
        <v>84</v>
      </c>
      <c r="F81" s="200" t="s">
        <v>278</v>
      </c>
      <c r="G81" s="187"/>
      <c r="H81" s="187"/>
      <c r="I81" s="190"/>
      <c r="J81" s="201">
        <f>BK81</f>
        <v>0</v>
      </c>
      <c r="K81" s="187"/>
      <c r="L81" s="192"/>
      <c r="M81" s="193"/>
      <c r="N81" s="194"/>
      <c r="O81" s="194"/>
      <c r="P81" s="195">
        <f>SUM(P82:P189)</f>
        <v>0</v>
      </c>
      <c r="Q81" s="194"/>
      <c r="R81" s="195">
        <f>SUM(R82:R189)</f>
        <v>10.072859999999999</v>
      </c>
      <c r="S81" s="194"/>
      <c r="T81" s="196">
        <f>SUM(T82:T189)</f>
        <v>0</v>
      </c>
      <c r="AR81" s="197" t="s">
        <v>84</v>
      </c>
      <c r="AT81" s="198" t="s">
        <v>75</v>
      </c>
      <c r="AU81" s="198" t="s">
        <v>84</v>
      </c>
      <c r="AY81" s="197" t="s">
        <v>201</v>
      </c>
      <c r="BK81" s="199">
        <f>SUM(BK82:BK189)</f>
        <v>0</v>
      </c>
    </row>
    <row r="82" spans="2:65" s="1" customFormat="1" ht="25.5" customHeight="1">
      <c r="B82" s="42"/>
      <c r="C82" s="202" t="s">
        <v>84</v>
      </c>
      <c r="D82" s="202" t="s">
        <v>204</v>
      </c>
      <c r="E82" s="203" t="s">
        <v>472</v>
      </c>
      <c r="F82" s="204" t="s">
        <v>473</v>
      </c>
      <c r="G82" s="205" t="s">
        <v>288</v>
      </c>
      <c r="H82" s="206">
        <v>135.19999999999999</v>
      </c>
      <c r="I82" s="207"/>
      <c r="J82" s="208">
        <f>ROUND(I82*H82,2)</f>
        <v>0</v>
      </c>
      <c r="K82" s="204" t="s">
        <v>21</v>
      </c>
      <c r="L82" s="62"/>
      <c r="M82" s="209" t="s">
        <v>21</v>
      </c>
      <c r="N82" s="210" t="s">
        <v>47</v>
      </c>
      <c r="O82" s="43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AR82" s="25" t="s">
        <v>219</v>
      </c>
      <c r="AT82" s="25" t="s">
        <v>204</v>
      </c>
      <c r="AU82" s="25" t="s">
        <v>86</v>
      </c>
      <c r="AY82" s="25" t="s">
        <v>201</v>
      </c>
      <c r="BE82" s="213">
        <f>IF(N82="základní",J82,0)</f>
        <v>0</v>
      </c>
      <c r="BF82" s="213">
        <f>IF(N82="snížená",J82,0)</f>
        <v>0</v>
      </c>
      <c r="BG82" s="213">
        <f>IF(N82="zákl. přenesená",J82,0)</f>
        <v>0</v>
      </c>
      <c r="BH82" s="213">
        <f>IF(N82="sníž. přenesená",J82,0)</f>
        <v>0</v>
      </c>
      <c r="BI82" s="213">
        <f>IF(N82="nulová",J82,0)</f>
        <v>0</v>
      </c>
      <c r="BJ82" s="25" t="s">
        <v>84</v>
      </c>
      <c r="BK82" s="213">
        <f>ROUND(I82*H82,2)</f>
        <v>0</v>
      </c>
      <c r="BL82" s="25" t="s">
        <v>219</v>
      </c>
      <c r="BM82" s="25" t="s">
        <v>3568</v>
      </c>
    </row>
    <row r="83" spans="2:65" s="1" customFormat="1" ht="27">
      <c r="B83" s="42"/>
      <c r="C83" s="64"/>
      <c r="D83" s="214" t="s">
        <v>210</v>
      </c>
      <c r="E83" s="64"/>
      <c r="F83" s="215" t="s">
        <v>473</v>
      </c>
      <c r="G83" s="64"/>
      <c r="H83" s="64"/>
      <c r="I83" s="173"/>
      <c r="J83" s="64"/>
      <c r="K83" s="64"/>
      <c r="L83" s="62"/>
      <c r="M83" s="216"/>
      <c r="N83" s="43"/>
      <c r="O83" s="43"/>
      <c r="P83" s="43"/>
      <c r="Q83" s="43"/>
      <c r="R83" s="43"/>
      <c r="S83" s="43"/>
      <c r="T83" s="79"/>
      <c r="AT83" s="25" t="s">
        <v>210</v>
      </c>
      <c r="AU83" s="25" t="s">
        <v>86</v>
      </c>
    </row>
    <row r="84" spans="2:65" s="12" customFormat="1" ht="13.5">
      <c r="B84" s="220"/>
      <c r="C84" s="221"/>
      <c r="D84" s="214" t="s">
        <v>284</v>
      </c>
      <c r="E84" s="222" t="s">
        <v>21</v>
      </c>
      <c r="F84" s="223" t="s">
        <v>3569</v>
      </c>
      <c r="G84" s="221"/>
      <c r="H84" s="224">
        <v>135.19999999999999</v>
      </c>
      <c r="I84" s="225"/>
      <c r="J84" s="221"/>
      <c r="K84" s="221"/>
      <c r="L84" s="226"/>
      <c r="M84" s="227"/>
      <c r="N84" s="228"/>
      <c r="O84" s="228"/>
      <c r="P84" s="228"/>
      <c r="Q84" s="228"/>
      <c r="R84" s="228"/>
      <c r="S84" s="228"/>
      <c r="T84" s="229"/>
      <c r="AT84" s="230" t="s">
        <v>284</v>
      </c>
      <c r="AU84" s="230" t="s">
        <v>86</v>
      </c>
      <c r="AV84" s="12" t="s">
        <v>86</v>
      </c>
      <c r="AW84" s="12" t="s">
        <v>39</v>
      </c>
      <c r="AX84" s="12" t="s">
        <v>84</v>
      </c>
      <c r="AY84" s="230" t="s">
        <v>201</v>
      </c>
    </row>
    <row r="85" spans="2:65" s="1" customFormat="1" ht="25.5" customHeight="1">
      <c r="B85" s="42"/>
      <c r="C85" s="202" t="s">
        <v>86</v>
      </c>
      <c r="D85" s="202" t="s">
        <v>204</v>
      </c>
      <c r="E85" s="203" t="s">
        <v>3570</v>
      </c>
      <c r="F85" s="204" t="s">
        <v>3571</v>
      </c>
      <c r="G85" s="205" t="s">
        <v>281</v>
      </c>
      <c r="H85" s="206">
        <v>676</v>
      </c>
      <c r="I85" s="207"/>
      <c r="J85" s="208">
        <f>ROUND(I85*H85,2)</f>
        <v>0</v>
      </c>
      <c r="K85" s="204" t="s">
        <v>214</v>
      </c>
      <c r="L85" s="62"/>
      <c r="M85" s="209" t="s">
        <v>21</v>
      </c>
      <c r="N85" s="210" t="s">
        <v>47</v>
      </c>
      <c r="O85" s="43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25" t="s">
        <v>219</v>
      </c>
      <c r="AT85" s="25" t="s">
        <v>204</v>
      </c>
      <c r="AU85" s="25" t="s">
        <v>86</v>
      </c>
      <c r="AY85" s="25" t="s">
        <v>201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84</v>
      </c>
      <c r="BK85" s="213">
        <f>ROUND(I85*H85,2)</f>
        <v>0</v>
      </c>
      <c r="BL85" s="25" t="s">
        <v>219</v>
      </c>
      <c r="BM85" s="25" t="s">
        <v>3572</v>
      </c>
    </row>
    <row r="86" spans="2:65" s="1" customFormat="1" ht="27">
      <c r="B86" s="42"/>
      <c r="C86" s="64"/>
      <c r="D86" s="214" t="s">
        <v>210</v>
      </c>
      <c r="E86" s="64"/>
      <c r="F86" s="215" t="s">
        <v>3573</v>
      </c>
      <c r="G86" s="64"/>
      <c r="H86" s="64"/>
      <c r="I86" s="173"/>
      <c r="J86" s="64"/>
      <c r="K86" s="64"/>
      <c r="L86" s="62"/>
      <c r="M86" s="216"/>
      <c r="N86" s="43"/>
      <c r="O86" s="43"/>
      <c r="P86" s="43"/>
      <c r="Q86" s="43"/>
      <c r="R86" s="43"/>
      <c r="S86" s="43"/>
      <c r="T86" s="79"/>
      <c r="AT86" s="25" t="s">
        <v>210</v>
      </c>
      <c r="AU86" s="25" t="s">
        <v>86</v>
      </c>
    </row>
    <row r="87" spans="2:65" s="12" customFormat="1" ht="13.5">
      <c r="B87" s="220"/>
      <c r="C87" s="221"/>
      <c r="D87" s="214" t="s">
        <v>284</v>
      </c>
      <c r="E87" s="222" t="s">
        <v>21</v>
      </c>
      <c r="F87" s="223" t="s">
        <v>3574</v>
      </c>
      <c r="G87" s="221"/>
      <c r="H87" s="224">
        <v>676</v>
      </c>
      <c r="I87" s="225"/>
      <c r="J87" s="221"/>
      <c r="K87" s="221"/>
      <c r="L87" s="226"/>
      <c r="M87" s="227"/>
      <c r="N87" s="228"/>
      <c r="O87" s="228"/>
      <c r="P87" s="228"/>
      <c r="Q87" s="228"/>
      <c r="R87" s="228"/>
      <c r="S87" s="228"/>
      <c r="T87" s="229"/>
      <c r="AT87" s="230" t="s">
        <v>284</v>
      </c>
      <c r="AU87" s="230" t="s">
        <v>86</v>
      </c>
      <c r="AV87" s="12" t="s">
        <v>86</v>
      </c>
      <c r="AW87" s="12" t="s">
        <v>39</v>
      </c>
      <c r="AX87" s="12" t="s">
        <v>84</v>
      </c>
      <c r="AY87" s="230" t="s">
        <v>201</v>
      </c>
    </row>
    <row r="88" spans="2:65" s="1" customFormat="1" ht="25.5" customHeight="1">
      <c r="B88" s="42"/>
      <c r="C88" s="202" t="s">
        <v>121</v>
      </c>
      <c r="D88" s="202" t="s">
        <v>204</v>
      </c>
      <c r="E88" s="203" t="s">
        <v>3575</v>
      </c>
      <c r="F88" s="204" t="s">
        <v>3576</v>
      </c>
      <c r="G88" s="205" t="s">
        <v>229</v>
      </c>
      <c r="H88" s="206">
        <v>3</v>
      </c>
      <c r="I88" s="207"/>
      <c r="J88" s="208">
        <f>ROUND(I88*H88,2)</f>
        <v>0</v>
      </c>
      <c r="K88" s="204" t="s">
        <v>214</v>
      </c>
      <c r="L88" s="62"/>
      <c r="M88" s="209" t="s">
        <v>21</v>
      </c>
      <c r="N88" s="210" t="s">
        <v>47</v>
      </c>
      <c r="O88" s="43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5" t="s">
        <v>219</v>
      </c>
      <c r="AT88" s="25" t="s">
        <v>204</v>
      </c>
      <c r="AU88" s="25" t="s">
        <v>86</v>
      </c>
      <c r="AY88" s="25" t="s">
        <v>201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84</v>
      </c>
      <c r="BK88" s="213">
        <f>ROUND(I88*H88,2)</f>
        <v>0</v>
      </c>
      <c r="BL88" s="25" t="s">
        <v>219</v>
      </c>
      <c r="BM88" s="25" t="s">
        <v>3577</v>
      </c>
    </row>
    <row r="89" spans="2:65" s="1" customFormat="1" ht="27">
      <c r="B89" s="42"/>
      <c r="C89" s="64"/>
      <c r="D89" s="214" t="s">
        <v>210</v>
      </c>
      <c r="E89" s="64"/>
      <c r="F89" s="215" t="s">
        <v>3578</v>
      </c>
      <c r="G89" s="64"/>
      <c r="H89" s="64"/>
      <c r="I89" s="173"/>
      <c r="J89" s="64"/>
      <c r="K89" s="64"/>
      <c r="L89" s="62"/>
      <c r="M89" s="216"/>
      <c r="N89" s="43"/>
      <c r="O89" s="43"/>
      <c r="P89" s="43"/>
      <c r="Q89" s="43"/>
      <c r="R89" s="43"/>
      <c r="S89" s="43"/>
      <c r="T89" s="79"/>
      <c r="AT89" s="25" t="s">
        <v>210</v>
      </c>
      <c r="AU89" s="25" t="s">
        <v>86</v>
      </c>
    </row>
    <row r="90" spans="2:65" s="12" customFormat="1" ht="13.5">
      <c r="B90" s="220"/>
      <c r="C90" s="221"/>
      <c r="D90" s="214" t="s">
        <v>284</v>
      </c>
      <c r="E90" s="222" t="s">
        <v>21</v>
      </c>
      <c r="F90" s="223" t="s">
        <v>3579</v>
      </c>
      <c r="G90" s="221"/>
      <c r="H90" s="224">
        <v>3</v>
      </c>
      <c r="I90" s="225"/>
      <c r="J90" s="221"/>
      <c r="K90" s="221"/>
      <c r="L90" s="226"/>
      <c r="M90" s="227"/>
      <c r="N90" s="228"/>
      <c r="O90" s="228"/>
      <c r="P90" s="228"/>
      <c r="Q90" s="228"/>
      <c r="R90" s="228"/>
      <c r="S90" s="228"/>
      <c r="T90" s="229"/>
      <c r="AT90" s="230" t="s">
        <v>284</v>
      </c>
      <c r="AU90" s="230" t="s">
        <v>86</v>
      </c>
      <c r="AV90" s="12" t="s">
        <v>86</v>
      </c>
      <c r="AW90" s="12" t="s">
        <v>39</v>
      </c>
      <c r="AX90" s="12" t="s">
        <v>84</v>
      </c>
      <c r="AY90" s="230" t="s">
        <v>201</v>
      </c>
    </row>
    <row r="91" spans="2:65" s="1" customFormat="1" ht="25.5" customHeight="1">
      <c r="B91" s="42"/>
      <c r="C91" s="202" t="s">
        <v>219</v>
      </c>
      <c r="D91" s="202" t="s">
        <v>204</v>
      </c>
      <c r="E91" s="203" t="s">
        <v>3580</v>
      </c>
      <c r="F91" s="204" t="s">
        <v>3581</v>
      </c>
      <c r="G91" s="205" t="s">
        <v>229</v>
      </c>
      <c r="H91" s="206">
        <v>178</v>
      </c>
      <c r="I91" s="207"/>
      <c r="J91" s="208">
        <f>ROUND(I91*H91,2)</f>
        <v>0</v>
      </c>
      <c r="K91" s="204" t="s">
        <v>214</v>
      </c>
      <c r="L91" s="62"/>
      <c r="M91" s="209" t="s">
        <v>21</v>
      </c>
      <c r="N91" s="210" t="s">
        <v>47</v>
      </c>
      <c r="O91" s="43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219</v>
      </c>
      <c r="AT91" s="25" t="s">
        <v>204</v>
      </c>
      <c r="AU91" s="25" t="s">
        <v>86</v>
      </c>
      <c r="AY91" s="25" t="s">
        <v>201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84</v>
      </c>
      <c r="BK91" s="213">
        <f>ROUND(I91*H91,2)</f>
        <v>0</v>
      </c>
      <c r="BL91" s="25" t="s">
        <v>219</v>
      </c>
      <c r="BM91" s="25" t="s">
        <v>3582</v>
      </c>
    </row>
    <row r="92" spans="2:65" s="1" customFormat="1" ht="13.5">
      <c r="B92" s="42"/>
      <c r="C92" s="64"/>
      <c r="D92" s="214" t="s">
        <v>210</v>
      </c>
      <c r="E92" s="64"/>
      <c r="F92" s="215" t="s">
        <v>3583</v>
      </c>
      <c r="G92" s="64"/>
      <c r="H92" s="64"/>
      <c r="I92" s="173"/>
      <c r="J92" s="64"/>
      <c r="K92" s="64"/>
      <c r="L92" s="62"/>
      <c r="M92" s="216"/>
      <c r="N92" s="43"/>
      <c r="O92" s="43"/>
      <c r="P92" s="43"/>
      <c r="Q92" s="43"/>
      <c r="R92" s="43"/>
      <c r="S92" s="43"/>
      <c r="T92" s="79"/>
      <c r="AT92" s="25" t="s">
        <v>210</v>
      </c>
      <c r="AU92" s="25" t="s">
        <v>86</v>
      </c>
    </row>
    <row r="93" spans="2:65" s="1" customFormat="1" ht="16.5" customHeight="1">
      <c r="B93" s="42"/>
      <c r="C93" s="202" t="s">
        <v>200</v>
      </c>
      <c r="D93" s="202" t="s">
        <v>204</v>
      </c>
      <c r="E93" s="203" t="s">
        <v>3584</v>
      </c>
      <c r="F93" s="204" t="s">
        <v>3585</v>
      </c>
      <c r="G93" s="205" t="s">
        <v>281</v>
      </c>
      <c r="H93" s="206">
        <v>39</v>
      </c>
      <c r="I93" s="207"/>
      <c r="J93" s="208">
        <f>ROUND(I93*H93,2)</f>
        <v>0</v>
      </c>
      <c r="K93" s="204" t="s">
        <v>214</v>
      </c>
      <c r="L93" s="62"/>
      <c r="M93" s="209" t="s">
        <v>21</v>
      </c>
      <c r="N93" s="210" t="s">
        <v>47</v>
      </c>
      <c r="O93" s="43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219</v>
      </c>
      <c r="AT93" s="25" t="s">
        <v>204</v>
      </c>
      <c r="AU93" s="25" t="s">
        <v>86</v>
      </c>
      <c r="AY93" s="25" t="s">
        <v>201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84</v>
      </c>
      <c r="BK93" s="213">
        <f>ROUND(I93*H93,2)</f>
        <v>0</v>
      </c>
      <c r="BL93" s="25" t="s">
        <v>219</v>
      </c>
      <c r="BM93" s="25" t="s">
        <v>3586</v>
      </c>
    </row>
    <row r="94" spans="2:65" s="1" customFormat="1" ht="13.5">
      <c r="B94" s="42"/>
      <c r="C94" s="64"/>
      <c r="D94" s="214" t="s">
        <v>210</v>
      </c>
      <c r="E94" s="64"/>
      <c r="F94" s="215" t="s">
        <v>3587</v>
      </c>
      <c r="G94" s="64"/>
      <c r="H94" s="64"/>
      <c r="I94" s="173"/>
      <c r="J94" s="64"/>
      <c r="K94" s="64"/>
      <c r="L94" s="62"/>
      <c r="M94" s="216"/>
      <c r="N94" s="43"/>
      <c r="O94" s="43"/>
      <c r="P94" s="43"/>
      <c r="Q94" s="43"/>
      <c r="R94" s="43"/>
      <c r="S94" s="43"/>
      <c r="T94" s="79"/>
      <c r="AT94" s="25" t="s">
        <v>210</v>
      </c>
      <c r="AU94" s="25" t="s">
        <v>86</v>
      </c>
    </row>
    <row r="95" spans="2:65" s="12" customFormat="1" ht="13.5">
      <c r="B95" s="220"/>
      <c r="C95" s="221"/>
      <c r="D95" s="214" t="s">
        <v>284</v>
      </c>
      <c r="E95" s="222" t="s">
        <v>21</v>
      </c>
      <c r="F95" s="223" t="s">
        <v>3588</v>
      </c>
      <c r="G95" s="221"/>
      <c r="H95" s="224">
        <v>39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284</v>
      </c>
      <c r="AU95" s="230" t="s">
        <v>86</v>
      </c>
      <c r="AV95" s="12" t="s">
        <v>86</v>
      </c>
      <c r="AW95" s="12" t="s">
        <v>39</v>
      </c>
      <c r="AX95" s="12" t="s">
        <v>84</v>
      </c>
      <c r="AY95" s="230" t="s">
        <v>201</v>
      </c>
    </row>
    <row r="96" spans="2:65" s="1" customFormat="1" ht="16.5" customHeight="1">
      <c r="B96" s="42"/>
      <c r="C96" s="202" t="s">
        <v>226</v>
      </c>
      <c r="D96" s="202" t="s">
        <v>204</v>
      </c>
      <c r="E96" s="203" t="s">
        <v>3589</v>
      </c>
      <c r="F96" s="204" t="s">
        <v>3590</v>
      </c>
      <c r="G96" s="205" t="s">
        <v>281</v>
      </c>
      <c r="H96" s="206">
        <v>39</v>
      </c>
      <c r="I96" s="207"/>
      <c r="J96" s="208">
        <f>ROUND(I96*H96,2)</f>
        <v>0</v>
      </c>
      <c r="K96" s="204" t="s">
        <v>214</v>
      </c>
      <c r="L96" s="62"/>
      <c r="M96" s="209" t="s">
        <v>21</v>
      </c>
      <c r="N96" s="210" t="s">
        <v>47</v>
      </c>
      <c r="O96" s="43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219</v>
      </c>
      <c r="AT96" s="25" t="s">
        <v>204</v>
      </c>
      <c r="AU96" s="25" t="s">
        <v>86</v>
      </c>
      <c r="AY96" s="25" t="s">
        <v>201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84</v>
      </c>
      <c r="BK96" s="213">
        <f>ROUND(I96*H96,2)</f>
        <v>0</v>
      </c>
      <c r="BL96" s="25" t="s">
        <v>219</v>
      </c>
      <c r="BM96" s="25" t="s">
        <v>3591</v>
      </c>
    </row>
    <row r="97" spans="2:65" s="1" customFormat="1" ht="13.5">
      <c r="B97" s="42"/>
      <c r="C97" s="64"/>
      <c r="D97" s="214" t="s">
        <v>210</v>
      </c>
      <c r="E97" s="64"/>
      <c r="F97" s="215" t="s">
        <v>3592</v>
      </c>
      <c r="G97" s="64"/>
      <c r="H97" s="64"/>
      <c r="I97" s="173"/>
      <c r="J97" s="64"/>
      <c r="K97" s="64"/>
      <c r="L97" s="62"/>
      <c r="M97" s="216"/>
      <c r="N97" s="43"/>
      <c r="O97" s="43"/>
      <c r="P97" s="43"/>
      <c r="Q97" s="43"/>
      <c r="R97" s="43"/>
      <c r="S97" s="43"/>
      <c r="T97" s="79"/>
      <c r="AT97" s="25" t="s">
        <v>210</v>
      </c>
      <c r="AU97" s="25" t="s">
        <v>86</v>
      </c>
    </row>
    <row r="98" spans="2:65" s="12" customFormat="1" ht="13.5">
      <c r="B98" s="220"/>
      <c r="C98" s="221"/>
      <c r="D98" s="214" t="s">
        <v>284</v>
      </c>
      <c r="E98" s="222" t="s">
        <v>21</v>
      </c>
      <c r="F98" s="223" t="s">
        <v>3588</v>
      </c>
      <c r="G98" s="221"/>
      <c r="H98" s="224">
        <v>39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284</v>
      </c>
      <c r="AU98" s="230" t="s">
        <v>86</v>
      </c>
      <c r="AV98" s="12" t="s">
        <v>86</v>
      </c>
      <c r="AW98" s="12" t="s">
        <v>39</v>
      </c>
      <c r="AX98" s="12" t="s">
        <v>84</v>
      </c>
      <c r="AY98" s="230" t="s">
        <v>201</v>
      </c>
    </row>
    <row r="99" spans="2:65" s="1" customFormat="1" ht="16.5" customHeight="1">
      <c r="B99" s="42"/>
      <c r="C99" s="202" t="s">
        <v>231</v>
      </c>
      <c r="D99" s="202" t="s">
        <v>204</v>
      </c>
      <c r="E99" s="203" t="s">
        <v>518</v>
      </c>
      <c r="F99" s="204" t="s">
        <v>519</v>
      </c>
      <c r="G99" s="205" t="s">
        <v>281</v>
      </c>
      <c r="H99" s="206">
        <v>676</v>
      </c>
      <c r="I99" s="207"/>
      <c r="J99" s="208">
        <f>ROUND(I99*H99,2)</f>
        <v>0</v>
      </c>
      <c r="K99" s="204" t="s">
        <v>214</v>
      </c>
      <c r="L99" s="62"/>
      <c r="M99" s="209" t="s">
        <v>21</v>
      </c>
      <c r="N99" s="210" t="s">
        <v>47</v>
      </c>
      <c r="O99" s="43"/>
      <c r="P99" s="211">
        <f>O99*H99</f>
        <v>0</v>
      </c>
      <c r="Q99" s="211">
        <v>1.2700000000000001E-3</v>
      </c>
      <c r="R99" s="211">
        <f>Q99*H99</f>
        <v>0.85852000000000006</v>
      </c>
      <c r="S99" s="211">
        <v>0</v>
      </c>
      <c r="T99" s="212">
        <f>S99*H99</f>
        <v>0</v>
      </c>
      <c r="AR99" s="25" t="s">
        <v>219</v>
      </c>
      <c r="AT99" s="25" t="s">
        <v>204</v>
      </c>
      <c r="AU99" s="25" t="s">
        <v>86</v>
      </c>
      <c r="AY99" s="25" t="s">
        <v>201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84</v>
      </c>
      <c r="BK99" s="213">
        <f>ROUND(I99*H99,2)</f>
        <v>0</v>
      </c>
      <c r="BL99" s="25" t="s">
        <v>219</v>
      </c>
      <c r="BM99" s="25" t="s">
        <v>3593</v>
      </c>
    </row>
    <row r="100" spans="2:65" s="1" customFormat="1" ht="13.5">
      <c r="B100" s="42"/>
      <c r="C100" s="64"/>
      <c r="D100" s="214" t="s">
        <v>210</v>
      </c>
      <c r="E100" s="64"/>
      <c r="F100" s="215" t="s">
        <v>519</v>
      </c>
      <c r="G100" s="64"/>
      <c r="H100" s="64"/>
      <c r="I100" s="173"/>
      <c r="J100" s="64"/>
      <c r="K100" s="64"/>
      <c r="L100" s="62"/>
      <c r="M100" s="216"/>
      <c r="N100" s="43"/>
      <c r="O100" s="43"/>
      <c r="P100" s="43"/>
      <c r="Q100" s="43"/>
      <c r="R100" s="43"/>
      <c r="S100" s="43"/>
      <c r="T100" s="79"/>
      <c r="AT100" s="25" t="s">
        <v>210</v>
      </c>
      <c r="AU100" s="25" t="s">
        <v>86</v>
      </c>
    </row>
    <row r="101" spans="2:65" s="12" customFormat="1" ht="13.5">
      <c r="B101" s="220"/>
      <c r="C101" s="221"/>
      <c r="D101" s="214" t="s">
        <v>284</v>
      </c>
      <c r="E101" s="222" t="s">
        <v>21</v>
      </c>
      <c r="F101" s="223" t="s">
        <v>3594</v>
      </c>
      <c r="G101" s="221"/>
      <c r="H101" s="224">
        <v>676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284</v>
      </c>
      <c r="AU101" s="230" t="s">
        <v>86</v>
      </c>
      <c r="AV101" s="12" t="s">
        <v>86</v>
      </c>
      <c r="AW101" s="12" t="s">
        <v>39</v>
      </c>
      <c r="AX101" s="12" t="s">
        <v>84</v>
      </c>
      <c r="AY101" s="230" t="s">
        <v>201</v>
      </c>
    </row>
    <row r="102" spans="2:65" s="1" customFormat="1" ht="16.5" customHeight="1">
      <c r="B102" s="42"/>
      <c r="C102" s="255" t="s">
        <v>235</v>
      </c>
      <c r="D102" s="255" t="s">
        <v>497</v>
      </c>
      <c r="E102" s="256" t="s">
        <v>522</v>
      </c>
      <c r="F102" s="257" t="s">
        <v>523</v>
      </c>
      <c r="G102" s="258" t="s">
        <v>390</v>
      </c>
      <c r="H102" s="259">
        <v>20.28</v>
      </c>
      <c r="I102" s="260"/>
      <c r="J102" s="261">
        <f>ROUND(I102*H102,2)</f>
        <v>0</v>
      </c>
      <c r="K102" s="257" t="s">
        <v>214</v>
      </c>
      <c r="L102" s="262"/>
      <c r="M102" s="263" t="s">
        <v>21</v>
      </c>
      <c r="N102" s="264" t="s">
        <v>47</v>
      </c>
      <c r="O102" s="43"/>
      <c r="P102" s="211">
        <f>O102*H102</f>
        <v>0</v>
      </c>
      <c r="Q102" s="211">
        <v>1E-3</v>
      </c>
      <c r="R102" s="211">
        <f>Q102*H102</f>
        <v>2.0280000000000003E-2</v>
      </c>
      <c r="S102" s="211">
        <v>0</v>
      </c>
      <c r="T102" s="212">
        <f>S102*H102</f>
        <v>0</v>
      </c>
      <c r="AR102" s="25" t="s">
        <v>235</v>
      </c>
      <c r="AT102" s="25" t="s">
        <v>497</v>
      </c>
      <c r="AU102" s="25" t="s">
        <v>86</v>
      </c>
      <c r="AY102" s="25" t="s">
        <v>201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84</v>
      </c>
      <c r="BK102" s="213">
        <f>ROUND(I102*H102,2)</f>
        <v>0</v>
      </c>
      <c r="BL102" s="25" t="s">
        <v>219</v>
      </c>
      <c r="BM102" s="25" t="s">
        <v>3595</v>
      </c>
    </row>
    <row r="103" spans="2:65" s="1" customFormat="1" ht="13.5">
      <c r="B103" s="42"/>
      <c r="C103" s="64"/>
      <c r="D103" s="214" t="s">
        <v>210</v>
      </c>
      <c r="E103" s="64"/>
      <c r="F103" s="215" t="s">
        <v>523</v>
      </c>
      <c r="G103" s="64"/>
      <c r="H103" s="64"/>
      <c r="I103" s="173"/>
      <c r="J103" s="64"/>
      <c r="K103" s="64"/>
      <c r="L103" s="62"/>
      <c r="M103" s="216"/>
      <c r="N103" s="43"/>
      <c r="O103" s="43"/>
      <c r="P103" s="43"/>
      <c r="Q103" s="43"/>
      <c r="R103" s="43"/>
      <c r="S103" s="43"/>
      <c r="T103" s="79"/>
      <c r="AT103" s="25" t="s">
        <v>210</v>
      </c>
      <c r="AU103" s="25" t="s">
        <v>86</v>
      </c>
    </row>
    <row r="104" spans="2:65" s="12" customFormat="1" ht="13.5">
      <c r="B104" s="220"/>
      <c r="C104" s="221"/>
      <c r="D104" s="214" t="s">
        <v>284</v>
      </c>
      <c r="E104" s="222" t="s">
        <v>21</v>
      </c>
      <c r="F104" s="223" t="s">
        <v>3596</v>
      </c>
      <c r="G104" s="221"/>
      <c r="H104" s="224">
        <v>676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284</v>
      </c>
      <c r="AU104" s="230" t="s">
        <v>86</v>
      </c>
      <c r="AV104" s="12" t="s">
        <v>86</v>
      </c>
      <c r="AW104" s="12" t="s">
        <v>39</v>
      </c>
      <c r="AX104" s="12" t="s">
        <v>76</v>
      </c>
      <c r="AY104" s="230" t="s">
        <v>201</v>
      </c>
    </row>
    <row r="105" spans="2:65" s="12" customFormat="1" ht="13.5">
      <c r="B105" s="220"/>
      <c r="C105" s="221"/>
      <c r="D105" s="214" t="s">
        <v>284</v>
      </c>
      <c r="E105" s="222" t="s">
        <v>21</v>
      </c>
      <c r="F105" s="223" t="s">
        <v>3597</v>
      </c>
      <c r="G105" s="221"/>
      <c r="H105" s="224">
        <v>20.28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284</v>
      </c>
      <c r="AU105" s="230" t="s">
        <v>86</v>
      </c>
      <c r="AV105" s="12" t="s">
        <v>86</v>
      </c>
      <c r="AW105" s="12" t="s">
        <v>39</v>
      </c>
      <c r="AX105" s="12" t="s">
        <v>84</v>
      </c>
      <c r="AY105" s="230" t="s">
        <v>201</v>
      </c>
    </row>
    <row r="106" spans="2:65" s="1" customFormat="1" ht="25.5" customHeight="1">
      <c r="B106" s="42"/>
      <c r="C106" s="202" t="s">
        <v>241</v>
      </c>
      <c r="D106" s="202" t="s">
        <v>204</v>
      </c>
      <c r="E106" s="203" t="s">
        <v>3598</v>
      </c>
      <c r="F106" s="204" t="s">
        <v>3599</v>
      </c>
      <c r="G106" s="205" t="s">
        <v>229</v>
      </c>
      <c r="H106" s="206">
        <v>3</v>
      </c>
      <c r="I106" s="207"/>
      <c r="J106" s="208">
        <f>ROUND(I106*H106,2)</f>
        <v>0</v>
      </c>
      <c r="K106" s="204" t="s">
        <v>214</v>
      </c>
      <c r="L106" s="62"/>
      <c r="M106" s="209" t="s">
        <v>21</v>
      </c>
      <c r="N106" s="210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219</v>
      </c>
      <c r="AT106" s="25" t="s">
        <v>204</v>
      </c>
      <c r="AU106" s="25" t="s">
        <v>86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219</v>
      </c>
      <c r="BM106" s="25" t="s">
        <v>3600</v>
      </c>
    </row>
    <row r="107" spans="2:65" s="1" customFormat="1" ht="27">
      <c r="B107" s="42"/>
      <c r="C107" s="64"/>
      <c r="D107" s="214" t="s">
        <v>210</v>
      </c>
      <c r="E107" s="64"/>
      <c r="F107" s="215" t="s">
        <v>3601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86</v>
      </c>
    </row>
    <row r="108" spans="2:65" s="12" customFormat="1" ht="13.5">
      <c r="B108" s="220"/>
      <c r="C108" s="221"/>
      <c r="D108" s="214" t="s">
        <v>284</v>
      </c>
      <c r="E108" s="222" t="s">
        <v>21</v>
      </c>
      <c r="F108" s="223" t="s">
        <v>2532</v>
      </c>
      <c r="G108" s="221"/>
      <c r="H108" s="224">
        <v>3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284</v>
      </c>
      <c r="AU108" s="230" t="s">
        <v>86</v>
      </c>
      <c r="AV108" s="12" t="s">
        <v>86</v>
      </c>
      <c r="AW108" s="12" t="s">
        <v>39</v>
      </c>
      <c r="AX108" s="12" t="s">
        <v>84</v>
      </c>
      <c r="AY108" s="230" t="s">
        <v>201</v>
      </c>
    </row>
    <row r="109" spans="2:65" s="1" customFormat="1" ht="16.5" customHeight="1">
      <c r="B109" s="42"/>
      <c r="C109" s="255" t="s">
        <v>245</v>
      </c>
      <c r="D109" s="255" t="s">
        <v>497</v>
      </c>
      <c r="E109" s="256" t="s">
        <v>3602</v>
      </c>
      <c r="F109" s="257" t="s">
        <v>3603</v>
      </c>
      <c r="G109" s="258" t="s">
        <v>229</v>
      </c>
      <c r="H109" s="259">
        <v>3</v>
      </c>
      <c r="I109" s="260"/>
      <c r="J109" s="261">
        <f>ROUND(I109*H109,2)</f>
        <v>0</v>
      </c>
      <c r="K109" s="257" t="s">
        <v>21</v>
      </c>
      <c r="L109" s="262"/>
      <c r="M109" s="263" t="s">
        <v>21</v>
      </c>
      <c r="N109" s="264" t="s">
        <v>47</v>
      </c>
      <c r="O109" s="43"/>
      <c r="P109" s="211">
        <f>O109*H109</f>
        <v>0</v>
      </c>
      <c r="Q109" s="211">
        <v>2.3999999999999998E-3</v>
      </c>
      <c r="R109" s="211">
        <f>Q109*H109</f>
        <v>7.1999999999999998E-3</v>
      </c>
      <c r="S109" s="211">
        <v>0</v>
      </c>
      <c r="T109" s="212">
        <f>S109*H109</f>
        <v>0</v>
      </c>
      <c r="AR109" s="25" t="s">
        <v>235</v>
      </c>
      <c r="AT109" s="25" t="s">
        <v>497</v>
      </c>
      <c r="AU109" s="25" t="s">
        <v>86</v>
      </c>
      <c r="AY109" s="25" t="s">
        <v>201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219</v>
      </c>
      <c r="BM109" s="25" t="s">
        <v>3604</v>
      </c>
    </row>
    <row r="110" spans="2:65" s="1" customFormat="1" ht="13.5">
      <c r="B110" s="42"/>
      <c r="C110" s="64"/>
      <c r="D110" s="214" t="s">
        <v>210</v>
      </c>
      <c r="E110" s="64"/>
      <c r="F110" s="215" t="s">
        <v>3603</v>
      </c>
      <c r="G110" s="64"/>
      <c r="H110" s="64"/>
      <c r="I110" s="173"/>
      <c r="J110" s="64"/>
      <c r="K110" s="64"/>
      <c r="L110" s="62"/>
      <c r="M110" s="216"/>
      <c r="N110" s="43"/>
      <c r="O110" s="43"/>
      <c r="P110" s="43"/>
      <c r="Q110" s="43"/>
      <c r="R110" s="43"/>
      <c r="S110" s="43"/>
      <c r="T110" s="79"/>
      <c r="AT110" s="25" t="s">
        <v>210</v>
      </c>
      <c r="AU110" s="25" t="s">
        <v>86</v>
      </c>
    </row>
    <row r="111" spans="2:65" s="1" customFormat="1" ht="27">
      <c r="B111" s="42"/>
      <c r="C111" s="64"/>
      <c r="D111" s="214" t="s">
        <v>1639</v>
      </c>
      <c r="E111" s="64"/>
      <c r="F111" s="265" t="s">
        <v>3605</v>
      </c>
      <c r="G111" s="64"/>
      <c r="H111" s="64"/>
      <c r="I111" s="173"/>
      <c r="J111" s="64"/>
      <c r="K111" s="64"/>
      <c r="L111" s="62"/>
      <c r="M111" s="216"/>
      <c r="N111" s="43"/>
      <c r="O111" s="43"/>
      <c r="P111" s="43"/>
      <c r="Q111" s="43"/>
      <c r="R111" s="43"/>
      <c r="S111" s="43"/>
      <c r="T111" s="79"/>
      <c r="AT111" s="25" t="s">
        <v>1639</v>
      </c>
      <c r="AU111" s="25" t="s">
        <v>86</v>
      </c>
    </row>
    <row r="112" spans="2:65" s="12" customFormat="1" ht="13.5">
      <c r="B112" s="220"/>
      <c r="C112" s="221"/>
      <c r="D112" s="214" t="s">
        <v>284</v>
      </c>
      <c r="E112" s="222" t="s">
        <v>21</v>
      </c>
      <c r="F112" s="223" t="s">
        <v>2532</v>
      </c>
      <c r="G112" s="221"/>
      <c r="H112" s="224">
        <v>3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284</v>
      </c>
      <c r="AU112" s="230" t="s">
        <v>86</v>
      </c>
      <c r="AV112" s="12" t="s">
        <v>86</v>
      </c>
      <c r="AW112" s="12" t="s">
        <v>39</v>
      </c>
      <c r="AX112" s="12" t="s">
        <v>84</v>
      </c>
      <c r="AY112" s="230" t="s">
        <v>201</v>
      </c>
    </row>
    <row r="113" spans="2:65" s="1" customFormat="1" ht="25.5" customHeight="1">
      <c r="B113" s="42"/>
      <c r="C113" s="202" t="s">
        <v>249</v>
      </c>
      <c r="D113" s="202" t="s">
        <v>204</v>
      </c>
      <c r="E113" s="203" t="s">
        <v>3606</v>
      </c>
      <c r="F113" s="204" t="s">
        <v>3607</v>
      </c>
      <c r="G113" s="205" t="s">
        <v>229</v>
      </c>
      <c r="H113" s="206">
        <v>178</v>
      </c>
      <c r="I113" s="207"/>
      <c r="J113" s="208">
        <f>ROUND(I113*H113,2)</f>
        <v>0</v>
      </c>
      <c r="K113" s="204" t="s">
        <v>214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5" t="s">
        <v>219</v>
      </c>
      <c r="AT113" s="25" t="s">
        <v>204</v>
      </c>
      <c r="AU113" s="25" t="s">
        <v>86</v>
      </c>
      <c r="AY113" s="25" t="s">
        <v>201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219</v>
      </c>
      <c r="BM113" s="25" t="s">
        <v>3608</v>
      </c>
    </row>
    <row r="114" spans="2:65" s="1" customFormat="1" ht="27">
      <c r="B114" s="42"/>
      <c r="C114" s="64"/>
      <c r="D114" s="214" t="s">
        <v>210</v>
      </c>
      <c r="E114" s="64"/>
      <c r="F114" s="215" t="s">
        <v>3609</v>
      </c>
      <c r="G114" s="64"/>
      <c r="H114" s="64"/>
      <c r="I114" s="173"/>
      <c r="J114" s="64"/>
      <c r="K114" s="64"/>
      <c r="L114" s="62"/>
      <c r="M114" s="216"/>
      <c r="N114" s="43"/>
      <c r="O114" s="43"/>
      <c r="P114" s="43"/>
      <c r="Q114" s="43"/>
      <c r="R114" s="43"/>
      <c r="S114" s="43"/>
      <c r="T114" s="79"/>
      <c r="AT114" s="25" t="s">
        <v>210</v>
      </c>
      <c r="AU114" s="25" t="s">
        <v>86</v>
      </c>
    </row>
    <row r="115" spans="2:65" s="12" customFormat="1" ht="13.5">
      <c r="B115" s="220"/>
      <c r="C115" s="221"/>
      <c r="D115" s="214" t="s">
        <v>284</v>
      </c>
      <c r="E115" s="222" t="s">
        <v>21</v>
      </c>
      <c r="F115" s="223" t="s">
        <v>3610</v>
      </c>
      <c r="G115" s="221"/>
      <c r="H115" s="224">
        <v>90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284</v>
      </c>
      <c r="AU115" s="230" t="s">
        <v>86</v>
      </c>
      <c r="AV115" s="12" t="s">
        <v>86</v>
      </c>
      <c r="AW115" s="12" t="s">
        <v>39</v>
      </c>
      <c r="AX115" s="12" t="s">
        <v>76</v>
      </c>
      <c r="AY115" s="230" t="s">
        <v>201</v>
      </c>
    </row>
    <row r="116" spans="2:65" s="12" customFormat="1" ht="13.5">
      <c r="B116" s="220"/>
      <c r="C116" s="221"/>
      <c r="D116" s="214" t="s">
        <v>284</v>
      </c>
      <c r="E116" s="222" t="s">
        <v>21</v>
      </c>
      <c r="F116" s="223" t="s">
        <v>3611</v>
      </c>
      <c r="G116" s="221"/>
      <c r="H116" s="224">
        <v>88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284</v>
      </c>
      <c r="AU116" s="230" t="s">
        <v>86</v>
      </c>
      <c r="AV116" s="12" t="s">
        <v>86</v>
      </c>
      <c r="AW116" s="12" t="s">
        <v>39</v>
      </c>
      <c r="AX116" s="12" t="s">
        <v>76</v>
      </c>
      <c r="AY116" s="230" t="s">
        <v>201</v>
      </c>
    </row>
    <row r="117" spans="2:65" s="13" customFormat="1" ht="13.5">
      <c r="B117" s="231"/>
      <c r="C117" s="232"/>
      <c r="D117" s="214" t="s">
        <v>284</v>
      </c>
      <c r="E117" s="233" t="s">
        <v>21</v>
      </c>
      <c r="F117" s="234" t="s">
        <v>293</v>
      </c>
      <c r="G117" s="232"/>
      <c r="H117" s="235">
        <v>178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284</v>
      </c>
      <c r="AU117" s="241" t="s">
        <v>86</v>
      </c>
      <c r="AV117" s="13" t="s">
        <v>219</v>
      </c>
      <c r="AW117" s="13" t="s">
        <v>39</v>
      </c>
      <c r="AX117" s="13" t="s">
        <v>84</v>
      </c>
      <c r="AY117" s="241" t="s">
        <v>201</v>
      </c>
    </row>
    <row r="118" spans="2:65" s="1" customFormat="1" ht="16.5" customHeight="1">
      <c r="B118" s="42"/>
      <c r="C118" s="255" t="s">
        <v>255</v>
      </c>
      <c r="D118" s="255" t="s">
        <v>497</v>
      </c>
      <c r="E118" s="256" t="s">
        <v>3612</v>
      </c>
      <c r="F118" s="257" t="s">
        <v>3613</v>
      </c>
      <c r="G118" s="258" t="s">
        <v>229</v>
      </c>
      <c r="H118" s="259">
        <v>90</v>
      </c>
      <c r="I118" s="260"/>
      <c r="J118" s="261">
        <f>ROUND(I118*H118,2)</f>
        <v>0</v>
      </c>
      <c r="K118" s="257" t="s">
        <v>21</v>
      </c>
      <c r="L118" s="262"/>
      <c r="M118" s="263" t="s">
        <v>21</v>
      </c>
      <c r="N118" s="264" t="s">
        <v>47</v>
      </c>
      <c r="O118" s="43"/>
      <c r="P118" s="211">
        <f>O118*H118</f>
        <v>0</v>
      </c>
      <c r="Q118" s="211">
        <v>1.1999999999999999E-3</v>
      </c>
      <c r="R118" s="211">
        <f>Q118*H118</f>
        <v>0.10799999999999998</v>
      </c>
      <c r="S118" s="211">
        <v>0</v>
      </c>
      <c r="T118" s="212">
        <f>S118*H118</f>
        <v>0</v>
      </c>
      <c r="AR118" s="25" t="s">
        <v>235</v>
      </c>
      <c r="AT118" s="25" t="s">
        <v>497</v>
      </c>
      <c r="AU118" s="25" t="s">
        <v>86</v>
      </c>
      <c r="AY118" s="25" t="s">
        <v>201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219</v>
      </c>
      <c r="BM118" s="25" t="s">
        <v>3614</v>
      </c>
    </row>
    <row r="119" spans="2:65" s="1" customFormat="1" ht="13.5">
      <c r="B119" s="42"/>
      <c r="C119" s="64"/>
      <c r="D119" s="214" t="s">
        <v>210</v>
      </c>
      <c r="E119" s="64"/>
      <c r="F119" s="215" t="s">
        <v>3613</v>
      </c>
      <c r="G119" s="64"/>
      <c r="H119" s="64"/>
      <c r="I119" s="173"/>
      <c r="J119" s="64"/>
      <c r="K119" s="64"/>
      <c r="L119" s="62"/>
      <c r="M119" s="216"/>
      <c r="N119" s="43"/>
      <c r="O119" s="43"/>
      <c r="P119" s="43"/>
      <c r="Q119" s="43"/>
      <c r="R119" s="43"/>
      <c r="S119" s="43"/>
      <c r="T119" s="79"/>
      <c r="AT119" s="25" t="s">
        <v>210</v>
      </c>
      <c r="AU119" s="25" t="s">
        <v>86</v>
      </c>
    </row>
    <row r="120" spans="2:65" s="1" customFormat="1" ht="16.5" customHeight="1">
      <c r="B120" s="42"/>
      <c r="C120" s="255" t="s">
        <v>259</v>
      </c>
      <c r="D120" s="255" t="s">
        <v>497</v>
      </c>
      <c r="E120" s="256" t="s">
        <v>3615</v>
      </c>
      <c r="F120" s="257" t="s">
        <v>3616</v>
      </c>
      <c r="G120" s="258" t="s">
        <v>229</v>
      </c>
      <c r="H120" s="259">
        <v>88</v>
      </c>
      <c r="I120" s="260"/>
      <c r="J120" s="261">
        <f>ROUND(I120*H120,2)</f>
        <v>0</v>
      </c>
      <c r="K120" s="257" t="s">
        <v>21</v>
      </c>
      <c r="L120" s="262"/>
      <c r="M120" s="263" t="s">
        <v>21</v>
      </c>
      <c r="N120" s="264" t="s">
        <v>47</v>
      </c>
      <c r="O120" s="43"/>
      <c r="P120" s="211">
        <f>O120*H120</f>
        <v>0</v>
      </c>
      <c r="Q120" s="211">
        <v>1.1999999999999999E-3</v>
      </c>
      <c r="R120" s="211">
        <f>Q120*H120</f>
        <v>0.10559999999999999</v>
      </c>
      <c r="S120" s="211">
        <v>0</v>
      </c>
      <c r="T120" s="212">
        <f>S120*H120</f>
        <v>0</v>
      </c>
      <c r="AR120" s="25" t="s">
        <v>235</v>
      </c>
      <c r="AT120" s="25" t="s">
        <v>497</v>
      </c>
      <c r="AU120" s="25" t="s">
        <v>86</v>
      </c>
      <c r="AY120" s="25" t="s">
        <v>201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84</v>
      </c>
      <c r="BK120" s="213">
        <f>ROUND(I120*H120,2)</f>
        <v>0</v>
      </c>
      <c r="BL120" s="25" t="s">
        <v>219</v>
      </c>
      <c r="BM120" s="25" t="s">
        <v>3617</v>
      </c>
    </row>
    <row r="121" spans="2:65" s="1" customFormat="1" ht="13.5">
      <c r="B121" s="42"/>
      <c r="C121" s="64"/>
      <c r="D121" s="214" t="s">
        <v>210</v>
      </c>
      <c r="E121" s="64"/>
      <c r="F121" s="215" t="s">
        <v>3616</v>
      </c>
      <c r="G121" s="64"/>
      <c r="H121" s="64"/>
      <c r="I121" s="173"/>
      <c r="J121" s="64"/>
      <c r="K121" s="64"/>
      <c r="L121" s="62"/>
      <c r="M121" s="216"/>
      <c r="N121" s="43"/>
      <c r="O121" s="43"/>
      <c r="P121" s="43"/>
      <c r="Q121" s="43"/>
      <c r="R121" s="43"/>
      <c r="S121" s="43"/>
      <c r="T121" s="79"/>
      <c r="AT121" s="25" t="s">
        <v>210</v>
      </c>
      <c r="AU121" s="25" t="s">
        <v>86</v>
      </c>
    </row>
    <row r="122" spans="2:65" s="1" customFormat="1" ht="16.5" customHeight="1">
      <c r="B122" s="42"/>
      <c r="C122" s="202" t="s">
        <v>263</v>
      </c>
      <c r="D122" s="202" t="s">
        <v>204</v>
      </c>
      <c r="E122" s="203" t="s">
        <v>3618</v>
      </c>
      <c r="F122" s="204" t="s">
        <v>3619</v>
      </c>
      <c r="G122" s="205" t="s">
        <v>229</v>
      </c>
      <c r="H122" s="206">
        <v>3</v>
      </c>
      <c r="I122" s="207"/>
      <c r="J122" s="208">
        <f>ROUND(I122*H122,2)</f>
        <v>0</v>
      </c>
      <c r="K122" s="204" t="s">
        <v>214</v>
      </c>
      <c r="L122" s="62"/>
      <c r="M122" s="209" t="s">
        <v>21</v>
      </c>
      <c r="N122" s="210" t="s">
        <v>47</v>
      </c>
      <c r="O122" s="43"/>
      <c r="P122" s="211">
        <f>O122*H122</f>
        <v>0</v>
      </c>
      <c r="Q122" s="211">
        <v>6.0000000000000002E-5</v>
      </c>
      <c r="R122" s="211">
        <f>Q122*H122</f>
        <v>1.8000000000000001E-4</v>
      </c>
      <c r="S122" s="211">
        <v>0</v>
      </c>
      <c r="T122" s="212">
        <f>S122*H122</f>
        <v>0</v>
      </c>
      <c r="AR122" s="25" t="s">
        <v>219</v>
      </c>
      <c r="AT122" s="25" t="s">
        <v>204</v>
      </c>
      <c r="AU122" s="25" t="s">
        <v>86</v>
      </c>
      <c r="AY122" s="25" t="s">
        <v>201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84</v>
      </c>
      <c r="BK122" s="213">
        <f>ROUND(I122*H122,2)</f>
        <v>0</v>
      </c>
      <c r="BL122" s="25" t="s">
        <v>219</v>
      </c>
      <c r="BM122" s="25" t="s">
        <v>3620</v>
      </c>
    </row>
    <row r="123" spans="2:65" s="1" customFormat="1" ht="13.5">
      <c r="B123" s="42"/>
      <c r="C123" s="64"/>
      <c r="D123" s="214" t="s">
        <v>210</v>
      </c>
      <c r="E123" s="64"/>
      <c r="F123" s="215" t="s">
        <v>3621</v>
      </c>
      <c r="G123" s="64"/>
      <c r="H123" s="64"/>
      <c r="I123" s="173"/>
      <c r="J123" s="64"/>
      <c r="K123" s="64"/>
      <c r="L123" s="62"/>
      <c r="M123" s="216"/>
      <c r="N123" s="43"/>
      <c r="O123" s="43"/>
      <c r="P123" s="43"/>
      <c r="Q123" s="43"/>
      <c r="R123" s="43"/>
      <c r="S123" s="43"/>
      <c r="T123" s="79"/>
      <c r="AT123" s="25" t="s">
        <v>210</v>
      </c>
      <c r="AU123" s="25" t="s">
        <v>86</v>
      </c>
    </row>
    <row r="124" spans="2:65" s="12" customFormat="1" ht="13.5">
      <c r="B124" s="220"/>
      <c r="C124" s="221"/>
      <c r="D124" s="214" t="s">
        <v>284</v>
      </c>
      <c r="E124" s="222" t="s">
        <v>21</v>
      </c>
      <c r="F124" s="223" t="s">
        <v>3622</v>
      </c>
      <c r="G124" s="221"/>
      <c r="H124" s="224">
        <v>3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284</v>
      </c>
      <c r="AU124" s="230" t="s">
        <v>86</v>
      </c>
      <c r="AV124" s="12" t="s">
        <v>86</v>
      </c>
      <c r="AW124" s="12" t="s">
        <v>39</v>
      </c>
      <c r="AX124" s="12" t="s">
        <v>84</v>
      </c>
      <c r="AY124" s="230" t="s">
        <v>201</v>
      </c>
    </row>
    <row r="125" spans="2:65" s="1" customFormat="1" ht="16.5" customHeight="1">
      <c r="B125" s="42"/>
      <c r="C125" s="255" t="s">
        <v>10</v>
      </c>
      <c r="D125" s="255" t="s">
        <v>497</v>
      </c>
      <c r="E125" s="256" t="s">
        <v>3623</v>
      </c>
      <c r="F125" s="257" t="s">
        <v>3624</v>
      </c>
      <c r="G125" s="258" t="s">
        <v>2225</v>
      </c>
      <c r="H125" s="259">
        <v>9</v>
      </c>
      <c r="I125" s="260"/>
      <c r="J125" s="261">
        <f>ROUND(I125*H125,2)</f>
        <v>0</v>
      </c>
      <c r="K125" s="257" t="s">
        <v>21</v>
      </c>
      <c r="L125" s="262"/>
      <c r="M125" s="263" t="s">
        <v>21</v>
      </c>
      <c r="N125" s="264" t="s">
        <v>47</v>
      </c>
      <c r="O125" s="43"/>
      <c r="P125" s="211">
        <f>O125*H125</f>
        <v>0</v>
      </c>
      <c r="Q125" s="211">
        <v>0.65</v>
      </c>
      <c r="R125" s="211">
        <f>Q125*H125</f>
        <v>5.8500000000000005</v>
      </c>
      <c r="S125" s="211">
        <v>0</v>
      </c>
      <c r="T125" s="212">
        <f>S125*H125</f>
        <v>0</v>
      </c>
      <c r="AR125" s="25" t="s">
        <v>235</v>
      </c>
      <c r="AT125" s="25" t="s">
        <v>497</v>
      </c>
      <c r="AU125" s="25" t="s">
        <v>86</v>
      </c>
      <c r="AY125" s="25" t="s">
        <v>201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84</v>
      </c>
      <c r="BK125" s="213">
        <f>ROUND(I125*H125,2)</f>
        <v>0</v>
      </c>
      <c r="BL125" s="25" t="s">
        <v>219</v>
      </c>
      <c r="BM125" s="25" t="s">
        <v>3625</v>
      </c>
    </row>
    <row r="126" spans="2:65" s="1" customFormat="1" ht="13.5">
      <c r="B126" s="42"/>
      <c r="C126" s="64"/>
      <c r="D126" s="214" t="s">
        <v>210</v>
      </c>
      <c r="E126" s="64"/>
      <c r="F126" s="215" t="s">
        <v>3624</v>
      </c>
      <c r="G126" s="64"/>
      <c r="H126" s="64"/>
      <c r="I126" s="173"/>
      <c r="J126" s="64"/>
      <c r="K126" s="64"/>
      <c r="L126" s="62"/>
      <c r="M126" s="216"/>
      <c r="N126" s="43"/>
      <c r="O126" s="43"/>
      <c r="P126" s="43"/>
      <c r="Q126" s="43"/>
      <c r="R126" s="43"/>
      <c r="S126" s="43"/>
      <c r="T126" s="79"/>
      <c r="AT126" s="25" t="s">
        <v>210</v>
      </c>
      <c r="AU126" s="25" t="s">
        <v>86</v>
      </c>
    </row>
    <row r="127" spans="2:65" s="12" customFormat="1" ht="13.5">
      <c r="B127" s="220"/>
      <c r="C127" s="221"/>
      <c r="D127" s="214" t="s">
        <v>284</v>
      </c>
      <c r="E127" s="222" t="s">
        <v>21</v>
      </c>
      <c r="F127" s="223" t="s">
        <v>3626</v>
      </c>
      <c r="G127" s="221"/>
      <c r="H127" s="224">
        <v>9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284</v>
      </c>
      <c r="AU127" s="230" t="s">
        <v>86</v>
      </c>
      <c r="AV127" s="12" t="s">
        <v>86</v>
      </c>
      <c r="AW127" s="12" t="s">
        <v>39</v>
      </c>
      <c r="AX127" s="12" t="s">
        <v>84</v>
      </c>
      <c r="AY127" s="230" t="s">
        <v>201</v>
      </c>
    </row>
    <row r="128" spans="2:65" s="1" customFormat="1" ht="16.5" customHeight="1">
      <c r="B128" s="42"/>
      <c r="C128" s="255" t="s">
        <v>360</v>
      </c>
      <c r="D128" s="255" t="s">
        <v>497</v>
      </c>
      <c r="E128" s="256" t="s">
        <v>3627</v>
      </c>
      <c r="F128" s="257" t="s">
        <v>3628</v>
      </c>
      <c r="G128" s="258" t="s">
        <v>2225</v>
      </c>
      <c r="H128" s="259">
        <v>3</v>
      </c>
      <c r="I128" s="260"/>
      <c r="J128" s="261">
        <f>ROUND(I128*H128,2)</f>
        <v>0</v>
      </c>
      <c r="K128" s="257" t="s">
        <v>21</v>
      </c>
      <c r="L128" s="262"/>
      <c r="M128" s="263" t="s">
        <v>21</v>
      </c>
      <c r="N128" s="264" t="s">
        <v>47</v>
      </c>
      <c r="O128" s="43"/>
      <c r="P128" s="211">
        <f>O128*H128</f>
        <v>0</v>
      </c>
      <c r="Q128" s="211">
        <v>0.65</v>
      </c>
      <c r="R128" s="211">
        <f>Q128*H128</f>
        <v>1.9500000000000002</v>
      </c>
      <c r="S128" s="211">
        <v>0</v>
      </c>
      <c r="T128" s="212">
        <f>S128*H128</f>
        <v>0</v>
      </c>
      <c r="AR128" s="25" t="s">
        <v>235</v>
      </c>
      <c r="AT128" s="25" t="s">
        <v>497</v>
      </c>
      <c r="AU128" s="25" t="s">
        <v>86</v>
      </c>
      <c r="AY128" s="25" t="s">
        <v>201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84</v>
      </c>
      <c r="BK128" s="213">
        <f>ROUND(I128*H128,2)</f>
        <v>0</v>
      </c>
      <c r="BL128" s="25" t="s">
        <v>219</v>
      </c>
      <c r="BM128" s="25" t="s">
        <v>3629</v>
      </c>
    </row>
    <row r="129" spans="2:65" s="1" customFormat="1" ht="13.5">
      <c r="B129" s="42"/>
      <c r="C129" s="64"/>
      <c r="D129" s="214" t="s">
        <v>210</v>
      </c>
      <c r="E129" s="64"/>
      <c r="F129" s="215" t="s">
        <v>3628</v>
      </c>
      <c r="G129" s="64"/>
      <c r="H129" s="64"/>
      <c r="I129" s="173"/>
      <c r="J129" s="64"/>
      <c r="K129" s="64"/>
      <c r="L129" s="62"/>
      <c r="M129" s="216"/>
      <c r="N129" s="43"/>
      <c r="O129" s="43"/>
      <c r="P129" s="43"/>
      <c r="Q129" s="43"/>
      <c r="R129" s="43"/>
      <c r="S129" s="43"/>
      <c r="T129" s="79"/>
      <c r="AT129" s="25" t="s">
        <v>210</v>
      </c>
      <c r="AU129" s="25" t="s">
        <v>86</v>
      </c>
    </row>
    <row r="130" spans="2:65" s="12" customFormat="1" ht="13.5">
      <c r="B130" s="220"/>
      <c r="C130" s="221"/>
      <c r="D130" s="214" t="s">
        <v>284</v>
      </c>
      <c r="E130" s="222" t="s">
        <v>21</v>
      </c>
      <c r="F130" s="223" t="s">
        <v>3622</v>
      </c>
      <c r="G130" s="221"/>
      <c r="H130" s="224">
        <v>3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284</v>
      </c>
      <c r="AU130" s="230" t="s">
        <v>86</v>
      </c>
      <c r="AV130" s="12" t="s">
        <v>86</v>
      </c>
      <c r="AW130" s="12" t="s">
        <v>39</v>
      </c>
      <c r="AX130" s="12" t="s">
        <v>84</v>
      </c>
      <c r="AY130" s="230" t="s">
        <v>201</v>
      </c>
    </row>
    <row r="131" spans="2:65" s="1" customFormat="1" ht="25.5" customHeight="1">
      <c r="B131" s="42"/>
      <c r="C131" s="202" t="s">
        <v>366</v>
      </c>
      <c r="D131" s="202" t="s">
        <v>204</v>
      </c>
      <c r="E131" s="203" t="s">
        <v>3630</v>
      </c>
      <c r="F131" s="204" t="s">
        <v>3631</v>
      </c>
      <c r="G131" s="205" t="s">
        <v>229</v>
      </c>
      <c r="H131" s="206">
        <v>3</v>
      </c>
      <c r="I131" s="207"/>
      <c r="J131" s="208">
        <f>ROUND(I131*H131,2)</f>
        <v>0</v>
      </c>
      <c r="K131" s="204" t="s">
        <v>214</v>
      </c>
      <c r="L131" s="62"/>
      <c r="M131" s="209" t="s">
        <v>21</v>
      </c>
      <c r="N131" s="210" t="s">
        <v>47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219</v>
      </c>
      <c r="AT131" s="25" t="s">
        <v>204</v>
      </c>
      <c r="AU131" s="25" t="s">
        <v>86</v>
      </c>
      <c r="AY131" s="25" t="s">
        <v>201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84</v>
      </c>
      <c r="BK131" s="213">
        <f>ROUND(I131*H131,2)</f>
        <v>0</v>
      </c>
      <c r="BL131" s="25" t="s">
        <v>219</v>
      </c>
      <c r="BM131" s="25" t="s">
        <v>3632</v>
      </c>
    </row>
    <row r="132" spans="2:65" s="1" customFormat="1" ht="27">
      <c r="B132" s="42"/>
      <c r="C132" s="64"/>
      <c r="D132" s="214" t="s">
        <v>210</v>
      </c>
      <c r="E132" s="64"/>
      <c r="F132" s="215" t="s">
        <v>3633</v>
      </c>
      <c r="G132" s="64"/>
      <c r="H132" s="64"/>
      <c r="I132" s="173"/>
      <c r="J132" s="64"/>
      <c r="K132" s="64"/>
      <c r="L132" s="62"/>
      <c r="M132" s="216"/>
      <c r="N132" s="43"/>
      <c r="O132" s="43"/>
      <c r="P132" s="43"/>
      <c r="Q132" s="43"/>
      <c r="R132" s="43"/>
      <c r="S132" s="43"/>
      <c r="T132" s="79"/>
      <c r="AT132" s="25" t="s">
        <v>210</v>
      </c>
      <c r="AU132" s="25" t="s">
        <v>86</v>
      </c>
    </row>
    <row r="133" spans="2:65" s="12" customFormat="1" ht="13.5">
      <c r="B133" s="220"/>
      <c r="C133" s="221"/>
      <c r="D133" s="214" t="s">
        <v>284</v>
      </c>
      <c r="E133" s="222" t="s">
        <v>21</v>
      </c>
      <c r="F133" s="223" t="s">
        <v>2532</v>
      </c>
      <c r="G133" s="221"/>
      <c r="H133" s="224">
        <v>3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284</v>
      </c>
      <c r="AU133" s="230" t="s">
        <v>86</v>
      </c>
      <c r="AV133" s="12" t="s">
        <v>86</v>
      </c>
      <c r="AW133" s="12" t="s">
        <v>39</v>
      </c>
      <c r="AX133" s="12" t="s">
        <v>84</v>
      </c>
      <c r="AY133" s="230" t="s">
        <v>201</v>
      </c>
    </row>
    <row r="134" spans="2:65" s="1" customFormat="1" ht="16.5" customHeight="1">
      <c r="B134" s="42"/>
      <c r="C134" s="202" t="s">
        <v>373</v>
      </c>
      <c r="D134" s="202" t="s">
        <v>204</v>
      </c>
      <c r="E134" s="203" t="s">
        <v>3634</v>
      </c>
      <c r="F134" s="204" t="s">
        <v>3635</v>
      </c>
      <c r="G134" s="205" t="s">
        <v>281</v>
      </c>
      <c r="H134" s="206">
        <v>3</v>
      </c>
      <c r="I134" s="207"/>
      <c r="J134" s="208">
        <f>ROUND(I134*H134,2)</f>
        <v>0</v>
      </c>
      <c r="K134" s="204" t="s">
        <v>214</v>
      </c>
      <c r="L134" s="62"/>
      <c r="M134" s="209" t="s">
        <v>21</v>
      </c>
      <c r="N134" s="210" t="s">
        <v>47</v>
      </c>
      <c r="O134" s="43"/>
      <c r="P134" s="211">
        <f>O134*H134</f>
        <v>0</v>
      </c>
      <c r="Q134" s="211">
        <v>3.0000000000000001E-5</v>
      </c>
      <c r="R134" s="211">
        <f>Q134*H134</f>
        <v>9.0000000000000006E-5</v>
      </c>
      <c r="S134" s="211">
        <v>0</v>
      </c>
      <c r="T134" s="212">
        <f>S134*H134</f>
        <v>0</v>
      </c>
      <c r="AR134" s="25" t="s">
        <v>219</v>
      </c>
      <c r="AT134" s="25" t="s">
        <v>204</v>
      </c>
      <c r="AU134" s="25" t="s">
        <v>86</v>
      </c>
      <c r="AY134" s="25" t="s">
        <v>201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84</v>
      </c>
      <c r="BK134" s="213">
        <f>ROUND(I134*H134,2)</f>
        <v>0</v>
      </c>
      <c r="BL134" s="25" t="s">
        <v>219</v>
      </c>
      <c r="BM134" s="25" t="s">
        <v>3636</v>
      </c>
    </row>
    <row r="135" spans="2:65" s="1" customFormat="1" ht="13.5">
      <c r="B135" s="42"/>
      <c r="C135" s="64"/>
      <c r="D135" s="214" t="s">
        <v>210</v>
      </c>
      <c r="E135" s="64"/>
      <c r="F135" s="215" t="s">
        <v>3637</v>
      </c>
      <c r="G135" s="64"/>
      <c r="H135" s="64"/>
      <c r="I135" s="173"/>
      <c r="J135" s="64"/>
      <c r="K135" s="64"/>
      <c r="L135" s="62"/>
      <c r="M135" s="216"/>
      <c r="N135" s="43"/>
      <c r="O135" s="43"/>
      <c r="P135" s="43"/>
      <c r="Q135" s="43"/>
      <c r="R135" s="43"/>
      <c r="S135" s="43"/>
      <c r="T135" s="79"/>
      <c r="AT135" s="25" t="s">
        <v>210</v>
      </c>
      <c r="AU135" s="25" t="s">
        <v>86</v>
      </c>
    </row>
    <row r="136" spans="2:65" s="12" customFormat="1" ht="13.5">
      <c r="B136" s="220"/>
      <c r="C136" s="221"/>
      <c r="D136" s="214" t="s">
        <v>284</v>
      </c>
      <c r="E136" s="222" t="s">
        <v>21</v>
      </c>
      <c r="F136" s="223" t="s">
        <v>3638</v>
      </c>
      <c r="G136" s="221"/>
      <c r="H136" s="224">
        <v>3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284</v>
      </c>
      <c r="AU136" s="230" t="s">
        <v>86</v>
      </c>
      <c r="AV136" s="12" t="s">
        <v>86</v>
      </c>
      <c r="AW136" s="12" t="s">
        <v>39</v>
      </c>
      <c r="AX136" s="12" t="s">
        <v>84</v>
      </c>
      <c r="AY136" s="230" t="s">
        <v>201</v>
      </c>
    </row>
    <row r="137" spans="2:65" s="1" customFormat="1" ht="16.5" customHeight="1">
      <c r="B137" s="42"/>
      <c r="C137" s="255" t="s">
        <v>381</v>
      </c>
      <c r="D137" s="255" t="s">
        <v>497</v>
      </c>
      <c r="E137" s="256" t="s">
        <v>3639</v>
      </c>
      <c r="F137" s="257" t="s">
        <v>3640</v>
      </c>
      <c r="G137" s="258" t="s">
        <v>281</v>
      </c>
      <c r="H137" s="259">
        <v>3</v>
      </c>
      <c r="I137" s="260"/>
      <c r="J137" s="261">
        <f>ROUND(I137*H137,2)</f>
        <v>0</v>
      </c>
      <c r="K137" s="257" t="s">
        <v>214</v>
      </c>
      <c r="L137" s="262"/>
      <c r="M137" s="263" t="s">
        <v>21</v>
      </c>
      <c r="N137" s="264" t="s">
        <v>47</v>
      </c>
      <c r="O137" s="43"/>
      <c r="P137" s="211">
        <f>O137*H137</f>
        <v>0</v>
      </c>
      <c r="Q137" s="211">
        <v>5.0000000000000001E-4</v>
      </c>
      <c r="R137" s="211">
        <f>Q137*H137</f>
        <v>1.5E-3</v>
      </c>
      <c r="S137" s="211">
        <v>0</v>
      </c>
      <c r="T137" s="212">
        <f>S137*H137</f>
        <v>0</v>
      </c>
      <c r="AR137" s="25" t="s">
        <v>235</v>
      </c>
      <c r="AT137" s="25" t="s">
        <v>497</v>
      </c>
      <c r="AU137" s="25" t="s">
        <v>86</v>
      </c>
      <c r="AY137" s="25" t="s">
        <v>201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84</v>
      </c>
      <c r="BK137" s="213">
        <f>ROUND(I137*H137,2)</f>
        <v>0</v>
      </c>
      <c r="BL137" s="25" t="s">
        <v>219</v>
      </c>
      <c r="BM137" s="25" t="s">
        <v>3641</v>
      </c>
    </row>
    <row r="138" spans="2:65" s="1" customFormat="1" ht="13.5">
      <c r="B138" s="42"/>
      <c r="C138" s="64"/>
      <c r="D138" s="214" t="s">
        <v>210</v>
      </c>
      <c r="E138" s="64"/>
      <c r="F138" s="215" t="s">
        <v>3640</v>
      </c>
      <c r="G138" s="64"/>
      <c r="H138" s="64"/>
      <c r="I138" s="173"/>
      <c r="J138" s="64"/>
      <c r="K138" s="64"/>
      <c r="L138" s="62"/>
      <c r="M138" s="216"/>
      <c r="N138" s="43"/>
      <c r="O138" s="43"/>
      <c r="P138" s="43"/>
      <c r="Q138" s="43"/>
      <c r="R138" s="43"/>
      <c r="S138" s="43"/>
      <c r="T138" s="79"/>
      <c r="AT138" s="25" t="s">
        <v>210</v>
      </c>
      <c r="AU138" s="25" t="s">
        <v>86</v>
      </c>
    </row>
    <row r="139" spans="2:65" s="1" customFormat="1" ht="16.5" customHeight="1">
      <c r="B139" s="42"/>
      <c r="C139" s="202" t="s">
        <v>387</v>
      </c>
      <c r="D139" s="202" t="s">
        <v>204</v>
      </c>
      <c r="E139" s="203" t="s">
        <v>3642</v>
      </c>
      <c r="F139" s="204" t="s">
        <v>3643</v>
      </c>
      <c r="G139" s="205" t="s">
        <v>229</v>
      </c>
      <c r="H139" s="206">
        <v>30</v>
      </c>
      <c r="I139" s="207"/>
      <c r="J139" s="208">
        <f>ROUND(I139*H139,2)</f>
        <v>0</v>
      </c>
      <c r="K139" s="204" t="s">
        <v>214</v>
      </c>
      <c r="L139" s="62"/>
      <c r="M139" s="209" t="s">
        <v>21</v>
      </c>
      <c r="N139" s="210" t="s">
        <v>47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5" t="s">
        <v>219</v>
      </c>
      <c r="AT139" s="25" t="s">
        <v>204</v>
      </c>
      <c r="AU139" s="25" t="s">
        <v>86</v>
      </c>
      <c r="AY139" s="25" t="s">
        <v>201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84</v>
      </c>
      <c r="BK139" s="213">
        <f>ROUND(I139*H139,2)</f>
        <v>0</v>
      </c>
      <c r="BL139" s="25" t="s">
        <v>219</v>
      </c>
      <c r="BM139" s="25" t="s">
        <v>3644</v>
      </c>
    </row>
    <row r="140" spans="2:65" s="1" customFormat="1" ht="13.5">
      <c r="B140" s="42"/>
      <c r="C140" s="64"/>
      <c r="D140" s="214" t="s">
        <v>210</v>
      </c>
      <c r="E140" s="64"/>
      <c r="F140" s="215" t="s">
        <v>3645</v>
      </c>
      <c r="G140" s="64"/>
      <c r="H140" s="64"/>
      <c r="I140" s="173"/>
      <c r="J140" s="64"/>
      <c r="K140" s="64"/>
      <c r="L140" s="62"/>
      <c r="M140" s="216"/>
      <c r="N140" s="43"/>
      <c r="O140" s="43"/>
      <c r="P140" s="43"/>
      <c r="Q140" s="43"/>
      <c r="R140" s="43"/>
      <c r="S140" s="43"/>
      <c r="T140" s="79"/>
      <c r="AT140" s="25" t="s">
        <v>210</v>
      </c>
      <c r="AU140" s="25" t="s">
        <v>86</v>
      </c>
    </row>
    <row r="141" spans="2:65" s="12" customFormat="1" ht="13.5">
      <c r="B141" s="220"/>
      <c r="C141" s="221"/>
      <c r="D141" s="214" t="s">
        <v>284</v>
      </c>
      <c r="E141" s="222" t="s">
        <v>21</v>
      </c>
      <c r="F141" s="223" t="s">
        <v>3646</v>
      </c>
      <c r="G141" s="221"/>
      <c r="H141" s="224">
        <v>30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284</v>
      </c>
      <c r="AU141" s="230" t="s">
        <v>86</v>
      </c>
      <c r="AV141" s="12" t="s">
        <v>86</v>
      </c>
      <c r="AW141" s="12" t="s">
        <v>39</v>
      </c>
      <c r="AX141" s="12" t="s">
        <v>84</v>
      </c>
      <c r="AY141" s="230" t="s">
        <v>201</v>
      </c>
    </row>
    <row r="142" spans="2:65" s="1" customFormat="1" ht="16.5" customHeight="1">
      <c r="B142" s="42"/>
      <c r="C142" s="202" t="s">
        <v>9</v>
      </c>
      <c r="D142" s="202" t="s">
        <v>204</v>
      </c>
      <c r="E142" s="203" t="s">
        <v>3647</v>
      </c>
      <c r="F142" s="204" t="s">
        <v>3648</v>
      </c>
      <c r="G142" s="205" t="s">
        <v>281</v>
      </c>
      <c r="H142" s="206">
        <v>108</v>
      </c>
      <c r="I142" s="207"/>
      <c r="J142" s="208">
        <f>ROUND(I142*H142,2)</f>
        <v>0</v>
      </c>
      <c r="K142" s="204" t="s">
        <v>214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219</v>
      </c>
      <c r="AT142" s="25" t="s">
        <v>204</v>
      </c>
      <c r="AU142" s="25" t="s">
        <v>86</v>
      </c>
      <c r="AY142" s="25" t="s">
        <v>201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219</v>
      </c>
      <c r="BM142" s="25" t="s">
        <v>3649</v>
      </c>
    </row>
    <row r="143" spans="2:65" s="1" customFormat="1" ht="13.5">
      <c r="B143" s="42"/>
      <c r="C143" s="64"/>
      <c r="D143" s="214" t="s">
        <v>210</v>
      </c>
      <c r="E143" s="64"/>
      <c r="F143" s="215" t="s">
        <v>3650</v>
      </c>
      <c r="G143" s="64"/>
      <c r="H143" s="64"/>
      <c r="I143" s="173"/>
      <c r="J143" s="64"/>
      <c r="K143" s="64"/>
      <c r="L143" s="62"/>
      <c r="M143" s="216"/>
      <c r="N143" s="43"/>
      <c r="O143" s="43"/>
      <c r="P143" s="43"/>
      <c r="Q143" s="43"/>
      <c r="R143" s="43"/>
      <c r="S143" s="43"/>
      <c r="T143" s="79"/>
      <c r="AT143" s="25" t="s">
        <v>210</v>
      </c>
      <c r="AU143" s="25" t="s">
        <v>86</v>
      </c>
    </row>
    <row r="144" spans="2:65" s="12" customFormat="1" ht="13.5">
      <c r="B144" s="220"/>
      <c r="C144" s="221"/>
      <c r="D144" s="214" t="s">
        <v>284</v>
      </c>
      <c r="E144" s="222" t="s">
        <v>21</v>
      </c>
      <c r="F144" s="223" t="s">
        <v>3651</v>
      </c>
      <c r="G144" s="221"/>
      <c r="H144" s="224">
        <v>108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284</v>
      </c>
      <c r="AU144" s="230" t="s">
        <v>86</v>
      </c>
      <c r="AV144" s="12" t="s">
        <v>86</v>
      </c>
      <c r="AW144" s="12" t="s">
        <v>39</v>
      </c>
      <c r="AX144" s="12" t="s">
        <v>84</v>
      </c>
      <c r="AY144" s="230" t="s">
        <v>201</v>
      </c>
    </row>
    <row r="145" spans="2:65" s="1" customFormat="1" ht="25.5" customHeight="1">
      <c r="B145" s="42"/>
      <c r="C145" s="202" t="s">
        <v>398</v>
      </c>
      <c r="D145" s="202" t="s">
        <v>204</v>
      </c>
      <c r="E145" s="203" t="s">
        <v>3652</v>
      </c>
      <c r="F145" s="204" t="s">
        <v>3653</v>
      </c>
      <c r="G145" s="205" t="s">
        <v>281</v>
      </c>
      <c r="H145" s="206">
        <v>1014</v>
      </c>
      <c r="I145" s="207"/>
      <c r="J145" s="208">
        <f>ROUND(I145*H145,2)</f>
        <v>0</v>
      </c>
      <c r="K145" s="204" t="s">
        <v>214</v>
      </c>
      <c r="L145" s="62"/>
      <c r="M145" s="209" t="s">
        <v>21</v>
      </c>
      <c r="N145" s="210" t="s">
        <v>47</v>
      </c>
      <c r="O145" s="43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219</v>
      </c>
      <c r="AT145" s="25" t="s">
        <v>204</v>
      </c>
      <c r="AU145" s="25" t="s">
        <v>86</v>
      </c>
      <c r="AY145" s="25" t="s">
        <v>201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219</v>
      </c>
      <c r="BM145" s="25" t="s">
        <v>3654</v>
      </c>
    </row>
    <row r="146" spans="2:65" s="1" customFormat="1" ht="27">
      <c r="B146" s="42"/>
      <c r="C146" s="64"/>
      <c r="D146" s="214" t="s">
        <v>210</v>
      </c>
      <c r="E146" s="64"/>
      <c r="F146" s="215" t="s">
        <v>3655</v>
      </c>
      <c r="G146" s="64"/>
      <c r="H146" s="64"/>
      <c r="I146" s="173"/>
      <c r="J146" s="64"/>
      <c r="K146" s="64"/>
      <c r="L146" s="62"/>
      <c r="M146" s="216"/>
      <c r="N146" s="43"/>
      <c r="O146" s="43"/>
      <c r="P146" s="43"/>
      <c r="Q146" s="43"/>
      <c r="R146" s="43"/>
      <c r="S146" s="43"/>
      <c r="T146" s="79"/>
      <c r="AT146" s="25" t="s">
        <v>210</v>
      </c>
      <c r="AU146" s="25" t="s">
        <v>86</v>
      </c>
    </row>
    <row r="147" spans="2:65" s="12" customFormat="1" ht="13.5">
      <c r="B147" s="220"/>
      <c r="C147" s="221"/>
      <c r="D147" s="214" t="s">
        <v>284</v>
      </c>
      <c r="E147" s="222" t="s">
        <v>21</v>
      </c>
      <c r="F147" s="223" t="s">
        <v>3656</v>
      </c>
      <c r="G147" s="221"/>
      <c r="H147" s="224">
        <v>1014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284</v>
      </c>
      <c r="AU147" s="230" t="s">
        <v>86</v>
      </c>
      <c r="AV147" s="12" t="s">
        <v>86</v>
      </c>
      <c r="AW147" s="12" t="s">
        <v>39</v>
      </c>
      <c r="AX147" s="12" t="s">
        <v>84</v>
      </c>
      <c r="AY147" s="230" t="s">
        <v>201</v>
      </c>
    </row>
    <row r="148" spans="2:65" s="1" customFormat="1" ht="16.5" customHeight="1">
      <c r="B148" s="42"/>
      <c r="C148" s="202" t="s">
        <v>406</v>
      </c>
      <c r="D148" s="202" t="s">
        <v>204</v>
      </c>
      <c r="E148" s="203" t="s">
        <v>3657</v>
      </c>
      <c r="F148" s="204" t="s">
        <v>3658</v>
      </c>
      <c r="G148" s="205" t="s">
        <v>281</v>
      </c>
      <c r="H148" s="206">
        <v>39</v>
      </c>
      <c r="I148" s="207"/>
      <c r="J148" s="208">
        <f>ROUND(I148*H148,2)</f>
        <v>0</v>
      </c>
      <c r="K148" s="204" t="s">
        <v>214</v>
      </c>
      <c r="L148" s="62"/>
      <c r="M148" s="209" t="s">
        <v>21</v>
      </c>
      <c r="N148" s="210" t="s">
        <v>47</v>
      </c>
      <c r="O148" s="43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5" t="s">
        <v>219</v>
      </c>
      <c r="AT148" s="25" t="s">
        <v>204</v>
      </c>
      <c r="AU148" s="25" t="s">
        <v>86</v>
      </c>
      <c r="AY148" s="25" t="s">
        <v>201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84</v>
      </c>
      <c r="BK148" s="213">
        <f>ROUND(I148*H148,2)</f>
        <v>0</v>
      </c>
      <c r="BL148" s="25" t="s">
        <v>219</v>
      </c>
      <c r="BM148" s="25" t="s">
        <v>3659</v>
      </c>
    </row>
    <row r="149" spans="2:65" s="1" customFormat="1" ht="13.5">
      <c r="B149" s="42"/>
      <c r="C149" s="64"/>
      <c r="D149" s="214" t="s">
        <v>210</v>
      </c>
      <c r="E149" s="64"/>
      <c r="F149" s="215" t="s">
        <v>3660</v>
      </c>
      <c r="G149" s="64"/>
      <c r="H149" s="64"/>
      <c r="I149" s="173"/>
      <c r="J149" s="64"/>
      <c r="K149" s="64"/>
      <c r="L149" s="62"/>
      <c r="M149" s="216"/>
      <c r="N149" s="43"/>
      <c r="O149" s="43"/>
      <c r="P149" s="43"/>
      <c r="Q149" s="43"/>
      <c r="R149" s="43"/>
      <c r="S149" s="43"/>
      <c r="T149" s="79"/>
      <c r="AT149" s="25" t="s">
        <v>210</v>
      </c>
      <c r="AU149" s="25" t="s">
        <v>86</v>
      </c>
    </row>
    <row r="150" spans="2:65" s="12" customFormat="1" ht="13.5">
      <c r="B150" s="220"/>
      <c r="C150" s="221"/>
      <c r="D150" s="214" t="s">
        <v>284</v>
      </c>
      <c r="E150" s="222" t="s">
        <v>21</v>
      </c>
      <c r="F150" s="223" t="s">
        <v>3661</v>
      </c>
      <c r="G150" s="221"/>
      <c r="H150" s="224">
        <v>36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284</v>
      </c>
      <c r="AU150" s="230" t="s">
        <v>86</v>
      </c>
      <c r="AV150" s="12" t="s">
        <v>86</v>
      </c>
      <c r="AW150" s="12" t="s">
        <v>39</v>
      </c>
      <c r="AX150" s="12" t="s">
        <v>76</v>
      </c>
      <c r="AY150" s="230" t="s">
        <v>201</v>
      </c>
    </row>
    <row r="151" spans="2:65" s="12" customFormat="1" ht="13.5">
      <c r="B151" s="220"/>
      <c r="C151" s="221"/>
      <c r="D151" s="214" t="s">
        <v>284</v>
      </c>
      <c r="E151" s="222" t="s">
        <v>21</v>
      </c>
      <c r="F151" s="223" t="s">
        <v>3662</v>
      </c>
      <c r="G151" s="221"/>
      <c r="H151" s="224">
        <v>3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284</v>
      </c>
      <c r="AU151" s="230" t="s">
        <v>86</v>
      </c>
      <c r="AV151" s="12" t="s">
        <v>86</v>
      </c>
      <c r="AW151" s="12" t="s">
        <v>39</v>
      </c>
      <c r="AX151" s="12" t="s">
        <v>76</v>
      </c>
      <c r="AY151" s="230" t="s">
        <v>201</v>
      </c>
    </row>
    <row r="152" spans="2:65" s="13" customFormat="1" ht="13.5">
      <c r="B152" s="231"/>
      <c r="C152" s="232"/>
      <c r="D152" s="214" t="s">
        <v>284</v>
      </c>
      <c r="E152" s="233" t="s">
        <v>21</v>
      </c>
      <c r="F152" s="234" t="s">
        <v>293</v>
      </c>
      <c r="G152" s="232"/>
      <c r="H152" s="235">
        <v>39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284</v>
      </c>
      <c r="AU152" s="241" t="s">
        <v>86</v>
      </c>
      <c r="AV152" s="13" t="s">
        <v>219</v>
      </c>
      <c r="AW152" s="13" t="s">
        <v>39</v>
      </c>
      <c r="AX152" s="13" t="s">
        <v>84</v>
      </c>
      <c r="AY152" s="241" t="s">
        <v>201</v>
      </c>
    </row>
    <row r="153" spans="2:65" s="1" customFormat="1" ht="16.5" customHeight="1">
      <c r="B153" s="42"/>
      <c r="C153" s="255" t="s">
        <v>412</v>
      </c>
      <c r="D153" s="255" t="s">
        <v>497</v>
      </c>
      <c r="E153" s="256" t="s">
        <v>3663</v>
      </c>
      <c r="F153" s="257" t="s">
        <v>3664</v>
      </c>
      <c r="G153" s="258" t="s">
        <v>288</v>
      </c>
      <c r="H153" s="259">
        <v>3.9</v>
      </c>
      <c r="I153" s="260"/>
      <c r="J153" s="261">
        <f>ROUND(I153*H153,2)</f>
        <v>0</v>
      </c>
      <c r="K153" s="257" t="s">
        <v>214</v>
      </c>
      <c r="L153" s="262"/>
      <c r="M153" s="263" t="s">
        <v>21</v>
      </c>
      <c r="N153" s="264" t="s">
        <v>47</v>
      </c>
      <c r="O153" s="43"/>
      <c r="P153" s="211">
        <f>O153*H153</f>
        <v>0</v>
      </c>
      <c r="Q153" s="211">
        <v>0.2</v>
      </c>
      <c r="R153" s="211">
        <f>Q153*H153</f>
        <v>0.78</v>
      </c>
      <c r="S153" s="211">
        <v>0</v>
      </c>
      <c r="T153" s="212">
        <f>S153*H153</f>
        <v>0</v>
      </c>
      <c r="AR153" s="25" t="s">
        <v>235</v>
      </c>
      <c r="AT153" s="25" t="s">
        <v>497</v>
      </c>
      <c r="AU153" s="25" t="s">
        <v>86</v>
      </c>
      <c r="AY153" s="25" t="s">
        <v>201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84</v>
      </c>
      <c r="BK153" s="213">
        <f>ROUND(I153*H153,2)</f>
        <v>0</v>
      </c>
      <c r="BL153" s="25" t="s">
        <v>219</v>
      </c>
      <c r="BM153" s="25" t="s">
        <v>3665</v>
      </c>
    </row>
    <row r="154" spans="2:65" s="1" customFormat="1" ht="13.5">
      <c r="B154" s="42"/>
      <c r="C154" s="64"/>
      <c r="D154" s="214" t="s">
        <v>210</v>
      </c>
      <c r="E154" s="64"/>
      <c r="F154" s="215" t="s">
        <v>3664</v>
      </c>
      <c r="G154" s="64"/>
      <c r="H154" s="64"/>
      <c r="I154" s="173"/>
      <c r="J154" s="64"/>
      <c r="K154" s="64"/>
      <c r="L154" s="62"/>
      <c r="M154" s="216"/>
      <c r="N154" s="43"/>
      <c r="O154" s="43"/>
      <c r="P154" s="43"/>
      <c r="Q154" s="43"/>
      <c r="R154" s="43"/>
      <c r="S154" s="43"/>
      <c r="T154" s="79"/>
      <c r="AT154" s="25" t="s">
        <v>210</v>
      </c>
      <c r="AU154" s="25" t="s">
        <v>86</v>
      </c>
    </row>
    <row r="155" spans="2:65" s="12" customFormat="1" ht="13.5">
      <c r="B155" s="220"/>
      <c r="C155" s="221"/>
      <c r="D155" s="214" t="s">
        <v>284</v>
      </c>
      <c r="E155" s="222" t="s">
        <v>21</v>
      </c>
      <c r="F155" s="223" t="s">
        <v>3666</v>
      </c>
      <c r="G155" s="221"/>
      <c r="H155" s="224">
        <v>3.6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284</v>
      </c>
      <c r="AU155" s="230" t="s">
        <v>86</v>
      </c>
      <c r="AV155" s="12" t="s">
        <v>86</v>
      </c>
      <c r="AW155" s="12" t="s">
        <v>39</v>
      </c>
      <c r="AX155" s="12" t="s">
        <v>76</v>
      </c>
      <c r="AY155" s="230" t="s">
        <v>201</v>
      </c>
    </row>
    <row r="156" spans="2:65" s="12" customFormat="1" ht="13.5">
      <c r="B156" s="220"/>
      <c r="C156" s="221"/>
      <c r="D156" s="214" t="s">
        <v>284</v>
      </c>
      <c r="E156" s="222" t="s">
        <v>21</v>
      </c>
      <c r="F156" s="223" t="s">
        <v>3667</v>
      </c>
      <c r="G156" s="221"/>
      <c r="H156" s="224">
        <v>0.3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284</v>
      </c>
      <c r="AU156" s="230" t="s">
        <v>86</v>
      </c>
      <c r="AV156" s="12" t="s">
        <v>86</v>
      </c>
      <c r="AW156" s="12" t="s">
        <v>39</v>
      </c>
      <c r="AX156" s="12" t="s">
        <v>76</v>
      </c>
      <c r="AY156" s="230" t="s">
        <v>201</v>
      </c>
    </row>
    <row r="157" spans="2:65" s="13" customFormat="1" ht="13.5">
      <c r="B157" s="231"/>
      <c r="C157" s="232"/>
      <c r="D157" s="214" t="s">
        <v>284</v>
      </c>
      <c r="E157" s="233" t="s">
        <v>21</v>
      </c>
      <c r="F157" s="234" t="s">
        <v>293</v>
      </c>
      <c r="G157" s="232"/>
      <c r="H157" s="235">
        <v>3.9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284</v>
      </c>
      <c r="AU157" s="241" t="s">
        <v>86</v>
      </c>
      <c r="AV157" s="13" t="s">
        <v>219</v>
      </c>
      <c r="AW157" s="13" t="s">
        <v>39</v>
      </c>
      <c r="AX157" s="13" t="s">
        <v>84</v>
      </c>
      <c r="AY157" s="241" t="s">
        <v>201</v>
      </c>
    </row>
    <row r="158" spans="2:65" s="1" customFormat="1" ht="25.5" customHeight="1">
      <c r="B158" s="42"/>
      <c r="C158" s="202" t="s">
        <v>544</v>
      </c>
      <c r="D158" s="202" t="s">
        <v>204</v>
      </c>
      <c r="E158" s="203" t="s">
        <v>3668</v>
      </c>
      <c r="F158" s="204" t="s">
        <v>3669</v>
      </c>
      <c r="G158" s="205" t="s">
        <v>335</v>
      </c>
      <c r="H158" s="206">
        <v>0.38600000000000001</v>
      </c>
      <c r="I158" s="207"/>
      <c r="J158" s="208">
        <f>ROUND(I158*H158,2)</f>
        <v>0</v>
      </c>
      <c r="K158" s="204" t="s">
        <v>214</v>
      </c>
      <c r="L158" s="62"/>
      <c r="M158" s="209" t="s">
        <v>21</v>
      </c>
      <c r="N158" s="210" t="s">
        <v>47</v>
      </c>
      <c r="O158" s="43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AR158" s="25" t="s">
        <v>219</v>
      </c>
      <c r="AT158" s="25" t="s">
        <v>204</v>
      </c>
      <c r="AU158" s="25" t="s">
        <v>86</v>
      </c>
      <c r="AY158" s="25" t="s">
        <v>201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84</v>
      </c>
      <c r="BK158" s="213">
        <f>ROUND(I158*H158,2)</f>
        <v>0</v>
      </c>
      <c r="BL158" s="25" t="s">
        <v>219</v>
      </c>
      <c r="BM158" s="25" t="s">
        <v>3670</v>
      </c>
    </row>
    <row r="159" spans="2:65" s="1" customFormat="1" ht="27">
      <c r="B159" s="42"/>
      <c r="C159" s="64"/>
      <c r="D159" s="214" t="s">
        <v>210</v>
      </c>
      <c r="E159" s="64"/>
      <c r="F159" s="215" t="s">
        <v>3671</v>
      </c>
      <c r="G159" s="64"/>
      <c r="H159" s="64"/>
      <c r="I159" s="173"/>
      <c r="J159" s="64"/>
      <c r="K159" s="64"/>
      <c r="L159" s="62"/>
      <c r="M159" s="216"/>
      <c r="N159" s="43"/>
      <c r="O159" s="43"/>
      <c r="P159" s="43"/>
      <c r="Q159" s="43"/>
      <c r="R159" s="43"/>
      <c r="S159" s="43"/>
      <c r="T159" s="79"/>
      <c r="AT159" s="25" t="s">
        <v>210</v>
      </c>
      <c r="AU159" s="25" t="s">
        <v>86</v>
      </c>
    </row>
    <row r="160" spans="2:65" s="12" customFormat="1" ht="13.5">
      <c r="B160" s="220"/>
      <c r="C160" s="221"/>
      <c r="D160" s="214" t="s">
        <v>284</v>
      </c>
      <c r="E160" s="222" t="s">
        <v>21</v>
      </c>
      <c r="F160" s="223" t="s">
        <v>3672</v>
      </c>
      <c r="G160" s="221"/>
      <c r="H160" s="224">
        <v>0.35599999999999998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284</v>
      </c>
      <c r="AU160" s="230" t="s">
        <v>86</v>
      </c>
      <c r="AV160" s="12" t="s">
        <v>86</v>
      </c>
      <c r="AW160" s="12" t="s">
        <v>39</v>
      </c>
      <c r="AX160" s="12" t="s">
        <v>76</v>
      </c>
      <c r="AY160" s="230" t="s">
        <v>201</v>
      </c>
    </row>
    <row r="161" spans="2:65" s="12" customFormat="1" ht="13.5">
      <c r="B161" s="220"/>
      <c r="C161" s="221"/>
      <c r="D161" s="214" t="s">
        <v>284</v>
      </c>
      <c r="E161" s="222" t="s">
        <v>21</v>
      </c>
      <c r="F161" s="223" t="s">
        <v>3673</v>
      </c>
      <c r="G161" s="221"/>
      <c r="H161" s="224">
        <v>0.03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284</v>
      </c>
      <c r="AU161" s="230" t="s">
        <v>86</v>
      </c>
      <c r="AV161" s="12" t="s">
        <v>86</v>
      </c>
      <c r="AW161" s="12" t="s">
        <v>39</v>
      </c>
      <c r="AX161" s="12" t="s">
        <v>76</v>
      </c>
      <c r="AY161" s="230" t="s">
        <v>201</v>
      </c>
    </row>
    <row r="162" spans="2:65" s="13" customFormat="1" ht="13.5">
      <c r="B162" s="231"/>
      <c r="C162" s="232"/>
      <c r="D162" s="214" t="s">
        <v>284</v>
      </c>
      <c r="E162" s="233" t="s">
        <v>21</v>
      </c>
      <c r="F162" s="234" t="s">
        <v>293</v>
      </c>
      <c r="G162" s="232"/>
      <c r="H162" s="235">
        <v>0.38600000000000001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284</v>
      </c>
      <c r="AU162" s="241" t="s">
        <v>86</v>
      </c>
      <c r="AV162" s="13" t="s">
        <v>219</v>
      </c>
      <c r="AW162" s="13" t="s">
        <v>39</v>
      </c>
      <c r="AX162" s="13" t="s">
        <v>84</v>
      </c>
      <c r="AY162" s="241" t="s">
        <v>201</v>
      </c>
    </row>
    <row r="163" spans="2:65" s="1" customFormat="1" ht="16.5" customHeight="1">
      <c r="B163" s="42"/>
      <c r="C163" s="255" t="s">
        <v>552</v>
      </c>
      <c r="D163" s="255" t="s">
        <v>497</v>
      </c>
      <c r="E163" s="256" t="s">
        <v>3674</v>
      </c>
      <c r="F163" s="257" t="s">
        <v>3675</v>
      </c>
      <c r="G163" s="258" t="s">
        <v>335</v>
      </c>
      <c r="H163" s="259">
        <v>0.38600000000000001</v>
      </c>
      <c r="I163" s="260"/>
      <c r="J163" s="261">
        <f>ROUND(I163*H163,2)</f>
        <v>0</v>
      </c>
      <c r="K163" s="257" t="s">
        <v>21</v>
      </c>
      <c r="L163" s="262"/>
      <c r="M163" s="263" t="s">
        <v>21</v>
      </c>
      <c r="N163" s="264" t="s">
        <v>47</v>
      </c>
      <c r="O163" s="43"/>
      <c r="P163" s="211">
        <f>O163*H163</f>
        <v>0</v>
      </c>
      <c r="Q163" s="211">
        <v>1</v>
      </c>
      <c r="R163" s="211">
        <f>Q163*H163</f>
        <v>0.38600000000000001</v>
      </c>
      <c r="S163" s="211">
        <v>0</v>
      </c>
      <c r="T163" s="212">
        <f>S163*H163</f>
        <v>0</v>
      </c>
      <c r="AR163" s="25" t="s">
        <v>235</v>
      </c>
      <c r="AT163" s="25" t="s">
        <v>497</v>
      </c>
      <c r="AU163" s="25" t="s">
        <v>86</v>
      </c>
      <c r="AY163" s="25" t="s">
        <v>201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84</v>
      </c>
      <c r="BK163" s="213">
        <f>ROUND(I163*H163,2)</f>
        <v>0</v>
      </c>
      <c r="BL163" s="25" t="s">
        <v>219</v>
      </c>
      <c r="BM163" s="25" t="s">
        <v>3676</v>
      </c>
    </row>
    <row r="164" spans="2:65" s="1" customFormat="1" ht="13.5">
      <c r="B164" s="42"/>
      <c r="C164" s="64"/>
      <c r="D164" s="214" t="s">
        <v>210</v>
      </c>
      <c r="E164" s="64"/>
      <c r="F164" s="215" t="s">
        <v>3675</v>
      </c>
      <c r="G164" s="64"/>
      <c r="H164" s="64"/>
      <c r="I164" s="173"/>
      <c r="J164" s="64"/>
      <c r="K164" s="64"/>
      <c r="L164" s="62"/>
      <c r="M164" s="216"/>
      <c r="N164" s="43"/>
      <c r="O164" s="43"/>
      <c r="P164" s="43"/>
      <c r="Q164" s="43"/>
      <c r="R164" s="43"/>
      <c r="S164" s="43"/>
      <c r="T164" s="79"/>
      <c r="AT164" s="25" t="s">
        <v>210</v>
      </c>
      <c r="AU164" s="25" t="s">
        <v>86</v>
      </c>
    </row>
    <row r="165" spans="2:65" s="12" customFormat="1" ht="13.5">
      <c r="B165" s="220"/>
      <c r="C165" s="221"/>
      <c r="D165" s="214" t="s">
        <v>284</v>
      </c>
      <c r="E165" s="222" t="s">
        <v>21</v>
      </c>
      <c r="F165" s="223" t="s">
        <v>3677</v>
      </c>
      <c r="G165" s="221"/>
      <c r="H165" s="224">
        <v>0.35599999999999998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284</v>
      </c>
      <c r="AU165" s="230" t="s">
        <v>86</v>
      </c>
      <c r="AV165" s="12" t="s">
        <v>86</v>
      </c>
      <c r="AW165" s="12" t="s">
        <v>39</v>
      </c>
      <c r="AX165" s="12" t="s">
        <v>76</v>
      </c>
      <c r="AY165" s="230" t="s">
        <v>201</v>
      </c>
    </row>
    <row r="166" spans="2:65" s="12" customFormat="1" ht="13.5">
      <c r="B166" s="220"/>
      <c r="C166" s="221"/>
      <c r="D166" s="214" t="s">
        <v>284</v>
      </c>
      <c r="E166" s="222" t="s">
        <v>21</v>
      </c>
      <c r="F166" s="223" t="s">
        <v>3678</v>
      </c>
      <c r="G166" s="221"/>
      <c r="H166" s="224">
        <v>0.03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284</v>
      </c>
      <c r="AU166" s="230" t="s">
        <v>86</v>
      </c>
      <c r="AV166" s="12" t="s">
        <v>86</v>
      </c>
      <c r="AW166" s="12" t="s">
        <v>39</v>
      </c>
      <c r="AX166" s="12" t="s">
        <v>76</v>
      </c>
      <c r="AY166" s="230" t="s">
        <v>201</v>
      </c>
    </row>
    <row r="167" spans="2:65" s="13" customFormat="1" ht="13.5">
      <c r="B167" s="231"/>
      <c r="C167" s="232"/>
      <c r="D167" s="214" t="s">
        <v>284</v>
      </c>
      <c r="E167" s="233" t="s">
        <v>21</v>
      </c>
      <c r="F167" s="234" t="s">
        <v>293</v>
      </c>
      <c r="G167" s="232"/>
      <c r="H167" s="235">
        <v>0.38600000000000001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284</v>
      </c>
      <c r="AU167" s="241" t="s">
        <v>86</v>
      </c>
      <c r="AV167" s="13" t="s">
        <v>219</v>
      </c>
      <c r="AW167" s="13" t="s">
        <v>39</v>
      </c>
      <c r="AX167" s="13" t="s">
        <v>84</v>
      </c>
      <c r="AY167" s="241" t="s">
        <v>201</v>
      </c>
    </row>
    <row r="168" spans="2:65" s="1" customFormat="1" ht="25.5" customHeight="1">
      <c r="B168" s="42"/>
      <c r="C168" s="202" t="s">
        <v>561</v>
      </c>
      <c r="D168" s="202" t="s">
        <v>204</v>
      </c>
      <c r="E168" s="203" t="s">
        <v>3679</v>
      </c>
      <c r="F168" s="204" t="s">
        <v>3680</v>
      </c>
      <c r="G168" s="205" t="s">
        <v>335</v>
      </c>
      <c r="H168" s="206">
        <v>5.0000000000000001E-3</v>
      </c>
      <c r="I168" s="207"/>
      <c r="J168" s="208">
        <f>ROUND(I168*H168,2)</f>
        <v>0</v>
      </c>
      <c r="K168" s="204" t="s">
        <v>214</v>
      </c>
      <c r="L168" s="62"/>
      <c r="M168" s="209" t="s">
        <v>21</v>
      </c>
      <c r="N168" s="210" t="s">
        <v>47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219</v>
      </c>
      <c r="AT168" s="25" t="s">
        <v>204</v>
      </c>
      <c r="AU168" s="25" t="s">
        <v>86</v>
      </c>
      <c r="AY168" s="25" t="s">
        <v>201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84</v>
      </c>
      <c r="BK168" s="213">
        <f>ROUND(I168*H168,2)</f>
        <v>0</v>
      </c>
      <c r="BL168" s="25" t="s">
        <v>219</v>
      </c>
      <c r="BM168" s="25" t="s">
        <v>3681</v>
      </c>
    </row>
    <row r="169" spans="2:65" s="1" customFormat="1" ht="27">
      <c r="B169" s="42"/>
      <c r="C169" s="64"/>
      <c r="D169" s="214" t="s">
        <v>210</v>
      </c>
      <c r="E169" s="64"/>
      <c r="F169" s="215" t="s">
        <v>3682</v>
      </c>
      <c r="G169" s="64"/>
      <c r="H169" s="64"/>
      <c r="I169" s="173"/>
      <c r="J169" s="64"/>
      <c r="K169" s="64"/>
      <c r="L169" s="62"/>
      <c r="M169" s="216"/>
      <c r="N169" s="43"/>
      <c r="O169" s="43"/>
      <c r="P169" s="43"/>
      <c r="Q169" s="43"/>
      <c r="R169" s="43"/>
      <c r="S169" s="43"/>
      <c r="T169" s="79"/>
      <c r="AT169" s="25" t="s">
        <v>210</v>
      </c>
      <c r="AU169" s="25" t="s">
        <v>86</v>
      </c>
    </row>
    <row r="170" spans="2:65" s="12" customFormat="1" ht="13.5">
      <c r="B170" s="220"/>
      <c r="C170" s="221"/>
      <c r="D170" s="214" t="s">
        <v>284</v>
      </c>
      <c r="E170" s="222" t="s">
        <v>21</v>
      </c>
      <c r="F170" s="223" t="s">
        <v>3683</v>
      </c>
      <c r="G170" s="221"/>
      <c r="H170" s="224">
        <v>5.0000000000000001E-3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284</v>
      </c>
      <c r="AU170" s="230" t="s">
        <v>86</v>
      </c>
      <c r="AV170" s="12" t="s">
        <v>86</v>
      </c>
      <c r="AW170" s="12" t="s">
        <v>39</v>
      </c>
      <c r="AX170" s="12" t="s">
        <v>76</v>
      </c>
      <c r="AY170" s="230" t="s">
        <v>201</v>
      </c>
    </row>
    <row r="171" spans="2:65" s="12" customFormat="1" ht="13.5">
      <c r="B171" s="220"/>
      <c r="C171" s="221"/>
      <c r="D171" s="214" t="s">
        <v>284</v>
      </c>
      <c r="E171" s="222" t="s">
        <v>21</v>
      </c>
      <c r="F171" s="223" t="s">
        <v>3684</v>
      </c>
      <c r="G171" s="221"/>
      <c r="H171" s="224">
        <v>0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284</v>
      </c>
      <c r="AU171" s="230" t="s">
        <v>86</v>
      </c>
      <c r="AV171" s="12" t="s">
        <v>86</v>
      </c>
      <c r="AW171" s="12" t="s">
        <v>39</v>
      </c>
      <c r="AX171" s="12" t="s">
        <v>76</v>
      </c>
      <c r="AY171" s="230" t="s">
        <v>201</v>
      </c>
    </row>
    <row r="172" spans="2:65" s="13" customFormat="1" ht="13.5">
      <c r="B172" s="231"/>
      <c r="C172" s="232"/>
      <c r="D172" s="214" t="s">
        <v>284</v>
      </c>
      <c r="E172" s="233" t="s">
        <v>21</v>
      </c>
      <c r="F172" s="234" t="s">
        <v>293</v>
      </c>
      <c r="G172" s="232"/>
      <c r="H172" s="235">
        <v>5.0000000000000001E-3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284</v>
      </c>
      <c r="AU172" s="241" t="s">
        <v>86</v>
      </c>
      <c r="AV172" s="13" t="s">
        <v>219</v>
      </c>
      <c r="AW172" s="13" t="s">
        <v>39</v>
      </c>
      <c r="AX172" s="13" t="s">
        <v>84</v>
      </c>
      <c r="AY172" s="241" t="s">
        <v>201</v>
      </c>
    </row>
    <row r="173" spans="2:65" s="1" customFormat="1" ht="16.5" customHeight="1">
      <c r="B173" s="42"/>
      <c r="C173" s="255" t="s">
        <v>567</v>
      </c>
      <c r="D173" s="255" t="s">
        <v>497</v>
      </c>
      <c r="E173" s="256" t="s">
        <v>3685</v>
      </c>
      <c r="F173" s="257" t="s">
        <v>3686</v>
      </c>
      <c r="G173" s="258" t="s">
        <v>390</v>
      </c>
      <c r="H173" s="259">
        <v>5.49</v>
      </c>
      <c r="I173" s="260"/>
      <c r="J173" s="261">
        <f>ROUND(I173*H173,2)</f>
        <v>0</v>
      </c>
      <c r="K173" s="257" t="s">
        <v>214</v>
      </c>
      <c r="L173" s="262"/>
      <c r="M173" s="263" t="s">
        <v>21</v>
      </c>
      <c r="N173" s="264" t="s">
        <v>47</v>
      </c>
      <c r="O173" s="43"/>
      <c r="P173" s="211">
        <f>O173*H173</f>
        <v>0</v>
      </c>
      <c r="Q173" s="211">
        <v>1E-3</v>
      </c>
      <c r="R173" s="211">
        <f>Q173*H173</f>
        <v>5.4900000000000001E-3</v>
      </c>
      <c r="S173" s="211">
        <v>0</v>
      </c>
      <c r="T173" s="212">
        <f>S173*H173</f>
        <v>0</v>
      </c>
      <c r="AR173" s="25" t="s">
        <v>235</v>
      </c>
      <c r="AT173" s="25" t="s">
        <v>497</v>
      </c>
      <c r="AU173" s="25" t="s">
        <v>86</v>
      </c>
      <c r="AY173" s="25" t="s">
        <v>201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84</v>
      </c>
      <c r="BK173" s="213">
        <f>ROUND(I173*H173,2)</f>
        <v>0</v>
      </c>
      <c r="BL173" s="25" t="s">
        <v>219</v>
      </c>
      <c r="BM173" s="25" t="s">
        <v>3687</v>
      </c>
    </row>
    <row r="174" spans="2:65" s="1" customFormat="1" ht="13.5">
      <c r="B174" s="42"/>
      <c r="C174" s="64"/>
      <c r="D174" s="214" t="s">
        <v>210</v>
      </c>
      <c r="E174" s="64"/>
      <c r="F174" s="215" t="s">
        <v>3686</v>
      </c>
      <c r="G174" s="64"/>
      <c r="H174" s="64"/>
      <c r="I174" s="173"/>
      <c r="J174" s="64"/>
      <c r="K174" s="64"/>
      <c r="L174" s="62"/>
      <c r="M174" s="216"/>
      <c r="N174" s="43"/>
      <c r="O174" s="43"/>
      <c r="P174" s="43"/>
      <c r="Q174" s="43"/>
      <c r="R174" s="43"/>
      <c r="S174" s="43"/>
      <c r="T174" s="79"/>
      <c r="AT174" s="25" t="s">
        <v>210</v>
      </c>
      <c r="AU174" s="25" t="s">
        <v>86</v>
      </c>
    </row>
    <row r="175" spans="2:65" s="12" customFormat="1" ht="13.5">
      <c r="B175" s="220"/>
      <c r="C175" s="221"/>
      <c r="D175" s="214" t="s">
        <v>284</v>
      </c>
      <c r="E175" s="222" t="s">
        <v>21</v>
      </c>
      <c r="F175" s="223" t="s">
        <v>3688</v>
      </c>
      <c r="G175" s="221"/>
      <c r="H175" s="224">
        <v>5.34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284</v>
      </c>
      <c r="AU175" s="230" t="s">
        <v>86</v>
      </c>
      <c r="AV175" s="12" t="s">
        <v>86</v>
      </c>
      <c r="AW175" s="12" t="s">
        <v>39</v>
      </c>
      <c r="AX175" s="12" t="s">
        <v>76</v>
      </c>
      <c r="AY175" s="230" t="s">
        <v>201</v>
      </c>
    </row>
    <row r="176" spans="2:65" s="12" customFormat="1" ht="13.5">
      <c r="B176" s="220"/>
      <c r="C176" s="221"/>
      <c r="D176" s="214" t="s">
        <v>284</v>
      </c>
      <c r="E176" s="222" t="s">
        <v>21</v>
      </c>
      <c r="F176" s="223" t="s">
        <v>3689</v>
      </c>
      <c r="G176" s="221"/>
      <c r="H176" s="224">
        <v>0.15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284</v>
      </c>
      <c r="AU176" s="230" t="s">
        <v>86</v>
      </c>
      <c r="AV176" s="12" t="s">
        <v>86</v>
      </c>
      <c r="AW176" s="12" t="s">
        <v>39</v>
      </c>
      <c r="AX176" s="12" t="s">
        <v>76</v>
      </c>
      <c r="AY176" s="230" t="s">
        <v>201</v>
      </c>
    </row>
    <row r="177" spans="2:65" s="13" customFormat="1" ht="13.5">
      <c r="B177" s="231"/>
      <c r="C177" s="232"/>
      <c r="D177" s="214" t="s">
        <v>284</v>
      </c>
      <c r="E177" s="233" t="s">
        <v>21</v>
      </c>
      <c r="F177" s="234" t="s">
        <v>293</v>
      </c>
      <c r="G177" s="232"/>
      <c r="H177" s="235">
        <v>5.49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284</v>
      </c>
      <c r="AU177" s="241" t="s">
        <v>86</v>
      </c>
      <c r="AV177" s="13" t="s">
        <v>219</v>
      </c>
      <c r="AW177" s="13" t="s">
        <v>39</v>
      </c>
      <c r="AX177" s="13" t="s">
        <v>84</v>
      </c>
      <c r="AY177" s="241" t="s">
        <v>201</v>
      </c>
    </row>
    <row r="178" spans="2:65" s="1" customFormat="1" ht="16.5" customHeight="1">
      <c r="B178" s="42"/>
      <c r="C178" s="202" t="s">
        <v>573</v>
      </c>
      <c r="D178" s="202" t="s">
        <v>204</v>
      </c>
      <c r="E178" s="203" t="s">
        <v>3690</v>
      </c>
      <c r="F178" s="204" t="s">
        <v>3691</v>
      </c>
      <c r="G178" s="205" t="s">
        <v>281</v>
      </c>
      <c r="H178" s="206">
        <v>2028</v>
      </c>
      <c r="I178" s="207"/>
      <c r="J178" s="208">
        <f>ROUND(I178*H178,2)</f>
        <v>0</v>
      </c>
      <c r="K178" s="204" t="s">
        <v>214</v>
      </c>
      <c r="L178" s="62"/>
      <c r="M178" s="209" t="s">
        <v>21</v>
      </c>
      <c r="N178" s="210" t="s">
        <v>47</v>
      </c>
      <c r="O178" s="43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AR178" s="25" t="s">
        <v>219</v>
      </c>
      <c r="AT178" s="25" t="s">
        <v>204</v>
      </c>
      <c r="AU178" s="25" t="s">
        <v>86</v>
      </c>
      <c r="AY178" s="25" t="s">
        <v>201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5" t="s">
        <v>84</v>
      </c>
      <c r="BK178" s="213">
        <f>ROUND(I178*H178,2)</f>
        <v>0</v>
      </c>
      <c r="BL178" s="25" t="s">
        <v>219</v>
      </c>
      <c r="BM178" s="25" t="s">
        <v>3692</v>
      </c>
    </row>
    <row r="179" spans="2:65" s="1" customFormat="1" ht="13.5">
      <c r="B179" s="42"/>
      <c r="C179" s="64"/>
      <c r="D179" s="214" t="s">
        <v>210</v>
      </c>
      <c r="E179" s="64"/>
      <c r="F179" s="215" t="s">
        <v>3693</v>
      </c>
      <c r="G179" s="64"/>
      <c r="H179" s="64"/>
      <c r="I179" s="173"/>
      <c r="J179" s="64"/>
      <c r="K179" s="64"/>
      <c r="L179" s="62"/>
      <c r="M179" s="216"/>
      <c r="N179" s="43"/>
      <c r="O179" s="43"/>
      <c r="P179" s="43"/>
      <c r="Q179" s="43"/>
      <c r="R179" s="43"/>
      <c r="S179" s="43"/>
      <c r="T179" s="79"/>
      <c r="AT179" s="25" t="s">
        <v>210</v>
      </c>
      <c r="AU179" s="25" t="s">
        <v>86</v>
      </c>
    </row>
    <row r="180" spans="2:65" s="12" customFormat="1" ht="13.5">
      <c r="B180" s="220"/>
      <c r="C180" s="221"/>
      <c r="D180" s="214" t="s">
        <v>284</v>
      </c>
      <c r="E180" s="222" t="s">
        <v>21</v>
      </c>
      <c r="F180" s="223" t="s">
        <v>3694</v>
      </c>
      <c r="G180" s="221"/>
      <c r="H180" s="224">
        <v>2028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284</v>
      </c>
      <c r="AU180" s="230" t="s">
        <v>86</v>
      </c>
      <c r="AV180" s="12" t="s">
        <v>86</v>
      </c>
      <c r="AW180" s="12" t="s">
        <v>39</v>
      </c>
      <c r="AX180" s="12" t="s">
        <v>84</v>
      </c>
      <c r="AY180" s="230" t="s">
        <v>201</v>
      </c>
    </row>
    <row r="181" spans="2:65" s="1" customFormat="1" ht="16.5" customHeight="1">
      <c r="B181" s="42"/>
      <c r="C181" s="202" t="s">
        <v>579</v>
      </c>
      <c r="D181" s="202" t="s">
        <v>204</v>
      </c>
      <c r="E181" s="203" t="s">
        <v>3695</v>
      </c>
      <c r="F181" s="204" t="s">
        <v>3696</v>
      </c>
      <c r="G181" s="205" t="s">
        <v>288</v>
      </c>
      <c r="H181" s="206">
        <v>30.48</v>
      </c>
      <c r="I181" s="207"/>
      <c r="J181" s="208">
        <f>ROUND(I181*H181,2)</f>
        <v>0</v>
      </c>
      <c r="K181" s="204" t="s">
        <v>214</v>
      </c>
      <c r="L181" s="62"/>
      <c r="M181" s="209" t="s">
        <v>21</v>
      </c>
      <c r="N181" s="210" t="s">
        <v>47</v>
      </c>
      <c r="O181" s="43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AR181" s="25" t="s">
        <v>219</v>
      </c>
      <c r="AT181" s="25" t="s">
        <v>204</v>
      </c>
      <c r="AU181" s="25" t="s">
        <v>86</v>
      </c>
      <c r="AY181" s="25" t="s">
        <v>201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84</v>
      </c>
      <c r="BK181" s="213">
        <f>ROUND(I181*H181,2)</f>
        <v>0</v>
      </c>
      <c r="BL181" s="25" t="s">
        <v>219</v>
      </c>
      <c r="BM181" s="25" t="s">
        <v>3697</v>
      </c>
    </row>
    <row r="182" spans="2:65" s="1" customFormat="1" ht="13.5">
      <c r="B182" s="42"/>
      <c r="C182" s="64"/>
      <c r="D182" s="214" t="s">
        <v>210</v>
      </c>
      <c r="E182" s="64"/>
      <c r="F182" s="215" t="s">
        <v>3698</v>
      </c>
      <c r="G182" s="64"/>
      <c r="H182" s="64"/>
      <c r="I182" s="173"/>
      <c r="J182" s="64"/>
      <c r="K182" s="64"/>
      <c r="L182" s="62"/>
      <c r="M182" s="216"/>
      <c r="N182" s="43"/>
      <c r="O182" s="43"/>
      <c r="P182" s="43"/>
      <c r="Q182" s="43"/>
      <c r="R182" s="43"/>
      <c r="S182" s="43"/>
      <c r="T182" s="79"/>
      <c r="AT182" s="25" t="s">
        <v>210</v>
      </c>
      <c r="AU182" s="25" t="s">
        <v>86</v>
      </c>
    </row>
    <row r="183" spans="2:65" s="12" customFormat="1" ht="13.5">
      <c r="B183" s="220"/>
      <c r="C183" s="221"/>
      <c r="D183" s="214" t="s">
        <v>284</v>
      </c>
      <c r="E183" s="222" t="s">
        <v>21</v>
      </c>
      <c r="F183" s="223" t="s">
        <v>3699</v>
      </c>
      <c r="G183" s="221"/>
      <c r="H183" s="224">
        <v>5.34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284</v>
      </c>
      <c r="AU183" s="230" t="s">
        <v>86</v>
      </c>
      <c r="AV183" s="12" t="s">
        <v>86</v>
      </c>
      <c r="AW183" s="12" t="s">
        <v>39</v>
      </c>
      <c r="AX183" s="12" t="s">
        <v>76</v>
      </c>
      <c r="AY183" s="230" t="s">
        <v>201</v>
      </c>
    </row>
    <row r="184" spans="2:65" s="12" customFormat="1" ht="13.5">
      <c r="B184" s="220"/>
      <c r="C184" s="221"/>
      <c r="D184" s="214" t="s">
        <v>284</v>
      </c>
      <c r="E184" s="222" t="s">
        <v>21</v>
      </c>
      <c r="F184" s="223" t="s">
        <v>3700</v>
      </c>
      <c r="G184" s="221"/>
      <c r="H184" s="224">
        <v>10.14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284</v>
      </c>
      <c r="AU184" s="230" t="s">
        <v>86</v>
      </c>
      <c r="AV184" s="12" t="s">
        <v>86</v>
      </c>
      <c r="AW184" s="12" t="s">
        <v>39</v>
      </c>
      <c r="AX184" s="12" t="s">
        <v>76</v>
      </c>
      <c r="AY184" s="230" t="s">
        <v>201</v>
      </c>
    </row>
    <row r="185" spans="2:65" s="12" customFormat="1" ht="13.5">
      <c r="B185" s="220"/>
      <c r="C185" s="221"/>
      <c r="D185" s="214" t="s">
        <v>284</v>
      </c>
      <c r="E185" s="222" t="s">
        <v>21</v>
      </c>
      <c r="F185" s="223" t="s">
        <v>3701</v>
      </c>
      <c r="G185" s="221"/>
      <c r="H185" s="224">
        <v>15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284</v>
      </c>
      <c r="AU185" s="230" t="s">
        <v>86</v>
      </c>
      <c r="AV185" s="12" t="s">
        <v>86</v>
      </c>
      <c r="AW185" s="12" t="s">
        <v>39</v>
      </c>
      <c r="AX185" s="12" t="s">
        <v>76</v>
      </c>
      <c r="AY185" s="230" t="s">
        <v>201</v>
      </c>
    </row>
    <row r="186" spans="2:65" s="13" customFormat="1" ht="13.5">
      <c r="B186" s="231"/>
      <c r="C186" s="232"/>
      <c r="D186" s="214" t="s">
        <v>284</v>
      </c>
      <c r="E186" s="233" t="s">
        <v>21</v>
      </c>
      <c r="F186" s="234" t="s">
        <v>293</v>
      </c>
      <c r="G186" s="232"/>
      <c r="H186" s="235">
        <v>30.48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284</v>
      </c>
      <c r="AU186" s="241" t="s">
        <v>86</v>
      </c>
      <c r="AV186" s="13" t="s">
        <v>219</v>
      </c>
      <c r="AW186" s="13" t="s">
        <v>39</v>
      </c>
      <c r="AX186" s="13" t="s">
        <v>84</v>
      </c>
      <c r="AY186" s="241" t="s">
        <v>201</v>
      </c>
    </row>
    <row r="187" spans="2:65" s="1" customFormat="1" ht="16.5" customHeight="1">
      <c r="B187" s="42"/>
      <c r="C187" s="202" t="s">
        <v>587</v>
      </c>
      <c r="D187" s="202" t="s">
        <v>204</v>
      </c>
      <c r="E187" s="203" t="s">
        <v>3702</v>
      </c>
      <c r="F187" s="204" t="s">
        <v>3703</v>
      </c>
      <c r="G187" s="205" t="s">
        <v>288</v>
      </c>
      <c r="H187" s="206">
        <v>30.48</v>
      </c>
      <c r="I187" s="207"/>
      <c r="J187" s="208">
        <f>ROUND(I187*H187,2)</f>
        <v>0</v>
      </c>
      <c r="K187" s="204" t="s">
        <v>214</v>
      </c>
      <c r="L187" s="62"/>
      <c r="M187" s="209" t="s">
        <v>21</v>
      </c>
      <c r="N187" s="210" t="s">
        <v>47</v>
      </c>
      <c r="O187" s="43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AR187" s="25" t="s">
        <v>219</v>
      </c>
      <c r="AT187" s="25" t="s">
        <v>204</v>
      </c>
      <c r="AU187" s="25" t="s">
        <v>86</v>
      </c>
      <c r="AY187" s="25" t="s">
        <v>201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25" t="s">
        <v>84</v>
      </c>
      <c r="BK187" s="213">
        <f>ROUND(I187*H187,2)</f>
        <v>0</v>
      </c>
      <c r="BL187" s="25" t="s">
        <v>219</v>
      </c>
      <c r="BM187" s="25" t="s">
        <v>3704</v>
      </c>
    </row>
    <row r="188" spans="2:65" s="1" customFormat="1" ht="13.5">
      <c r="B188" s="42"/>
      <c r="C188" s="64"/>
      <c r="D188" s="214" t="s">
        <v>210</v>
      </c>
      <c r="E188" s="64"/>
      <c r="F188" s="215" t="s">
        <v>3705</v>
      </c>
      <c r="G188" s="64"/>
      <c r="H188" s="64"/>
      <c r="I188" s="173"/>
      <c r="J188" s="64"/>
      <c r="K188" s="64"/>
      <c r="L188" s="62"/>
      <c r="M188" s="216"/>
      <c r="N188" s="43"/>
      <c r="O188" s="43"/>
      <c r="P188" s="43"/>
      <c r="Q188" s="43"/>
      <c r="R188" s="43"/>
      <c r="S188" s="43"/>
      <c r="T188" s="79"/>
      <c r="AT188" s="25" t="s">
        <v>210</v>
      </c>
      <c r="AU188" s="25" t="s">
        <v>86</v>
      </c>
    </row>
    <row r="189" spans="2:65" s="12" customFormat="1" ht="13.5">
      <c r="B189" s="220"/>
      <c r="C189" s="221"/>
      <c r="D189" s="214" t="s">
        <v>284</v>
      </c>
      <c r="E189" s="222" t="s">
        <v>21</v>
      </c>
      <c r="F189" s="223" t="s">
        <v>3706</v>
      </c>
      <c r="G189" s="221"/>
      <c r="H189" s="224">
        <v>30.48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284</v>
      </c>
      <c r="AU189" s="230" t="s">
        <v>86</v>
      </c>
      <c r="AV189" s="12" t="s">
        <v>86</v>
      </c>
      <c r="AW189" s="12" t="s">
        <v>39</v>
      </c>
      <c r="AX189" s="12" t="s">
        <v>84</v>
      </c>
      <c r="AY189" s="230" t="s">
        <v>201</v>
      </c>
    </row>
    <row r="190" spans="2:65" s="11" customFormat="1" ht="29.85" customHeight="1">
      <c r="B190" s="186"/>
      <c r="C190" s="187"/>
      <c r="D190" s="188" t="s">
        <v>75</v>
      </c>
      <c r="E190" s="200" t="s">
        <v>977</v>
      </c>
      <c r="F190" s="200" t="s">
        <v>978</v>
      </c>
      <c r="G190" s="187"/>
      <c r="H190" s="187"/>
      <c r="I190" s="190"/>
      <c r="J190" s="201">
        <f>BK190</f>
        <v>0</v>
      </c>
      <c r="K190" s="187"/>
      <c r="L190" s="192"/>
      <c r="M190" s="193"/>
      <c r="N190" s="194"/>
      <c r="O190" s="194"/>
      <c r="P190" s="195">
        <f>SUM(P191:P192)</f>
        <v>0</v>
      </c>
      <c r="Q190" s="194"/>
      <c r="R190" s="195">
        <f>SUM(R191:R192)</f>
        <v>0</v>
      </c>
      <c r="S190" s="194"/>
      <c r="T190" s="196">
        <f>SUM(T191:T192)</f>
        <v>0</v>
      </c>
      <c r="AR190" s="197" t="s">
        <v>84</v>
      </c>
      <c r="AT190" s="198" t="s">
        <v>75</v>
      </c>
      <c r="AU190" s="198" t="s">
        <v>84</v>
      </c>
      <c r="AY190" s="197" t="s">
        <v>201</v>
      </c>
      <c r="BK190" s="199">
        <f>SUM(BK191:BK192)</f>
        <v>0</v>
      </c>
    </row>
    <row r="191" spans="2:65" s="1" customFormat="1" ht="16.5" customHeight="1">
      <c r="B191" s="42"/>
      <c r="C191" s="202" t="s">
        <v>593</v>
      </c>
      <c r="D191" s="202" t="s">
        <v>204</v>
      </c>
      <c r="E191" s="203" t="s">
        <v>3707</v>
      </c>
      <c r="F191" s="204" t="s">
        <v>3708</v>
      </c>
      <c r="G191" s="205" t="s">
        <v>335</v>
      </c>
      <c r="H191" s="206">
        <v>10.073</v>
      </c>
      <c r="I191" s="207"/>
      <c r="J191" s="208">
        <f>ROUND(I191*H191,2)</f>
        <v>0</v>
      </c>
      <c r="K191" s="204" t="s">
        <v>214</v>
      </c>
      <c r="L191" s="62"/>
      <c r="M191" s="209" t="s">
        <v>21</v>
      </c>
      <c r="N191" s="210" t="s">
        <v>47</v>
      </c>
      <c r="O191" s="43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AR191" s="25" t="s">
        <v>219</v>
      </c>
      <c r="AT191" s="25" t="s">
        <v>204</v>
      </c>
      <c r="AU191" s="25" t="s">
        <v>86</v>
      </c>
      <c r="AY191" s="25" t="s">
        <v>201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84</v>
      </c>
      <c r="BK191" s="213">
        <f>ROUND(I191*H191,2)</f>
        <v>0</v>
      </c>
      <c r="BL191" s="25" t="s">
        <v>219</v>
      </c>
      <c r="BM191" s="25" t="s">
        <v>3709</v>
      </c>
    </row>
    <row r="192" spans="2:65" s="1" customFormat="1" ht="13.5">
      <c r="B192" s="42"/>
      <c r="C192" s="64"/>
      <c r="D192" s="214" t="s">
        <v>210</v>
      </c>
      <c r="E192" s="64"/>
      <c r="F192" s="215" t="s">
        <v>3710</v>
      </c>
      <c r="G192" s="64"/>
      <c r="H192" s="64"/>
      <c r="I192" s="173"/>
      <c r="J192" s="64"/>
      <c r="K192" s="64"/>
      <c r="L192" s="62"/>
      <c r="M192" s="217"/>
      <c r="N192" s="218"/>
      <c r="O192" s="218"/>
      <c r="P192" s="218"/>
      <c r="Q192" s="218"/>
      <c r="R192" s="218"/>
      <c r="S192" s="218"/>
      <c r="T192" s="219"/>
      <c r="AT192" s="25" t="s">
        <v>210</v>
      </c>
      <c r="AU192" s="25" t="s">
        <v>86</v>
      </c>
    </row>
    <row r="193" spans="2:12" s="1" customFormat="1" ht="6.95" customHeight="1">
      <c r="B193" s="57"/>
      <c r="C193" s="58"/>
      <c r="D193" s="58"/>
      <c r="E193" s="58"/>
      <c r="F193" s="58"/>
      <c r="G193" s="58"/>
      <c r="H193" s="58"/>
      <c r="I193" s="149"/>
      <c r="J193" s="58"/>
      <c r="K193" s="58"/>
      <c r="L193" s="62"/>
    </row>
  </sheetData>
  <sheetProtection algorithmName="SHA-512" hashValue="Dmx3fEJ3qA1+bTNtiijYNkKlEivbCzp1Bnr3X4n0I84V17b1KxIuEOgyHDYpEDJ6Ny3TybczyJIsRSdOxSU38g==" saltValue="qTNlhuYkC8+YaDapwirPOjfL2/UfTEL0EYRxp0jbI9U5WfV0No+wSPHMJeW5iIZJumi85De3mi4m6Xv45ZzHpw==" spinCount="100000" sheet="1" objects="1" scenarios="1" formatColumns="0" formatRows="0" autoFilter="0"/>
  <autoFilter ref="C78:K192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79" customWidth="1"/>
    <col min="2" max="2" width="1.6640625" style="279" customWidth="1"/>
    <col min="3" max="4" width="5" style="279" customWidth="1"/>
    <col min="5" max="5" width="11.6640625" style="279" customWidth="1"/>
    <col min="6" max="6" width="9.1640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40625" style="279" customWidth="1"/>
  </cols>
  <sheetData>
    <row r="1" spans="2:1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6" customFormat="1" ht="45" customHeight="1">
      <c r="B3" s="283"/>
      <c r="C3" s="414" t="s">
        <v>3711</v>
      </c>
      <c r="D3" s="414"/>
      <c r="E3" s="414"/>
      <c r="F3" s="414"/>
      <c r="G3" s="414"/>
      <c r="H3" s="414"/>
      <c r="I3" s="414"/>
      <c r="J3" s="414"/>
      <c r="K3" s="284"/>
    </row>
    <row r="4" spans="2:11" ht="25.5" customHeight="1">
      <c r="B4" s="285"/>
      <c r="C4" s="418" t="s">
        <v>3712</v>
      </c>
      <c r="D4" s="418"/>
      <c r="E4" s="418"/>
      <c r="F4" s="418"/>
      <c r="G4" s="418"/>
      <c r="H4" s="418"/>
      <c r="I4" s="418"/>
      <c r="J4" s="418"/>
      <c r="K4" s="286"/>
    </row>
    <row r="5" spans="2:11" ht="5.25" customHeight="1">
      <c r="B5" s="285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5"/>
      <c r="C6" s="416" t="s">
        <v>3713</v>
      </c>
      <c r="D6" s="416"/>
      <c r="E6" s="416"/>
      <c r="F6" s="416"/>
      <c r="G6" s="416"/>
      <c r="H6" s="416"/>
      <c r="I6" s="416"/>
      <c r="J6" s="416"/>
      <c r="K6" s="286"/>
    </row>
    <row r="7" spans="2:11" ht="15" customHeight="1">
      <c r="B7" s="289"/>
      <c r="C7" s="416" t="s">
        <v>3714</v>
      </c>
      <c r="D7" s="416"/>
      <c r="E7" s="416"/>
      <c r="F7" s="416"/>
      <c r="G7" s="416"/>
      <c r="H7" s="416"/>
      <c r="I7" s="416"/>
      <c r="J7" s="416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416" t="s">
        <v>3715</v>
      </c>
      <c r="D9" s="416"/>
      <c r="E9" s="416"/>
      <c r="F9" s="416"/>
      <c r="G9" s="416"/>
      <c r="H9" s="416"/>
      <c r="I9" s="416"/>
      <c r="J9" s="416"/>
      <c r="K9" s="286"/>
    </row>
    <row r="10" spans="2:11" ht="15" customHeight="1">
      <c r="B10" s="289"/>
      <c r="C10" s="288"/>
      <c r="D10" s="416" t="s">
        <v>3716</v>
      </c>
      <c r="E10" s="416"/>
      <c r="F10" s="416"/>
      <c r="G10" s="416"/>
      <c r="H10" s="416"/>
      <c r="I10" s="416"/>
      <c r="J10" s="416"/>
      <c r="K10" s="286"/>
    </row>
    <row r="11" spans="2:11" ht="15" customHeight="1">
      <c r="B11" s="289"/>
      <c r="C11" s="290"/>
      <c r="D11" s="416" t="s">
        <v>3717</v>
      </c>
      <c r="E11" s="416"/>
      <c r="F11" s="416"/>
      <c r="G11" s="416"/>
      <c r="H11" s="416"/>
      <c r="I11" s="416"/>
      <c r="J11" s="416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416" t="s">
        <v>3718</v>
      </c>
      <c r="E13" s="416"/>
      <c r="F13" s="416"/>
      <c r="G13" s="416"/>
      <c r="H13" s="416"/>
      <c r="I13" s="416"/>
      <c r="J13" s="416"/>
      <c r="K13" s="286"/>
    </row>
    <row r="14" spans="2:11" ht="15" customHeight="1">
      <c r="B14" s="289"/>
      <c r="C14" s="290"/>
      <c r="D14" s="416" t="s">
        <v>3719</v>
      </c>
      <c r="E14" s="416"/>
      <c r="F14" s="416"/>
      <c r="G14" s="416"/>
      <c r="H14" s="416"/>
      <c r="I14" s="416"/>
      <c r="J14" s="416"/>
      <c r="K14" s="286"/>
    </row>
    <row r="15" spans="2:11" ht="15" customHeight="1">
      <c r="B15" s="289"/>
      <c r="C15" s="290"/>
      <c r="D15" s="416" t="s">
        <v>3720</v>
      </c>
      <c r="E15" s="416"/>
      <c r="F15" s="416"/>
      <c r="G15" s="416"/>
      <c r="H15" s="416"/>
      <c r="I15" s="416"/>
      <c r="J15" s="416"/>
      <c r="K15" s="286"/>
    </row>
    <row r="16" spans="2:11" ht="15" customHeight="1">
      <c r="B16" s="289"/>
      <c r="C16" s="290"/>
      <c r="D16" s="290"/>
      <c r="E16" s="291" t="s">
        <v>89</v>
      </c>
      <c r="F16" s="416" t="s">
        <v>3721</v>
      </c>
      <c r="G16" s="416"/>
      <c r="H16" s="416"/>
      <c r="I16" s="416"/>
      <c r="J16" s="416"/>
      <c r="K16" s="286"/>
    </row>
    <row r="17" spans="2:11" ht="15" customHeight="1">
      <c r="B17" s="289"/>
      <c r="C17" s="290"/>
      <c r="D17" s="290"/>
      <c r="E17" s="291" t="s">
        <v>3722</v>
      </c>
      <c r="F17" s="416" t="s">
        <v>3723</v>
      </c>
      <c r="G17" s="416"/>
      <c r="H17" s="416"/>
      <c r="I17" s="416"/>
      <c r="J17" s="416"/>
      <c r="K17" s="286"/>
    </row>
    <row r="18" spans="2:11" ht="15" customHeight="1">
      <c r="B18" s="289"/>
      <c r="C18" s="290"/>
      <c r="D18" s="290"/>
      <c r="E18" s="291" t="s">
        <v>3724</v>
      </c>
      <c r="F18" s="416" t="s">
        <v>3725</v>
      </c>
      <c r="G18" s="416"/>
      <c r="H18" s="416"/>
      <c r="I18" s="416"/>
      <c r="J18" s="416"/>
      <c r="K18" s="286"/>
    </row>
    <row r="19" spans="2:11" ht="15" customHeight="1">
      <c r="B19" s="289"/>
      <c r="C19" s="290"/>
      <c r="D19" s="290"/>
      <c r="E19" s="291" t="s">
        <v>83</v>
      </c>
      <c r="F19" s="416" t="s">
        <v>82</v>
      </c>
      <c r="G19" s="416"/>
      <c r="H19" s="416"/>
      <c r="I19" s="416"/>
      <c r="J19" s="416"/>
      <c r="K19" s="286"/>
    </row>
    <row r="20" spans="2:11" ht="15" customHeight="1">
      <c r="B20" s="289"/>
      <c r="C20" s="290"/>
      <c r="D20" s="290"/>
      <c r="E20" s="291" t="s">
        <v>2823</v>
      </c>
      <c r="F20" s="416" t="s">
        <v>2824</v>
      </c>
      <c r="G20" s="416"/>
      <c r="H20" s="416"/>
      <c r="I20" s="416"/>
      <c r="J20" s="416"/>
      <c r="K20" s="286"/>
    </row>
    <row r="21" spans="2:11" ht="15" customHeight="1">
      <c r="B21" s="289"/>
      <c r="C21" s="290"/>
      <c r="D21" s="290"/>
      <c r="E21" s="291" t="s">
        <v>117</v>
      </c>
      <c r="F21" s="416" t="s">
        <v>3726</v>
      </c>
      <c r="G21" s="416"/>
      <c r="H21" s="416"/>
      <c r="I21" s="416"/>
      <c r="J21" s="416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416" t="s">
        <v>3727</v>
      </c>
      <c r="D23" s="416"/>
      <c r="E23" s="416"/>
      <c r="F23" s="416"/>
      <c r="G23" s="416"/>
      <c r="H23" s="416"/>
      <c r="I23" s="416"/>
      <c r="J23" s="416"/>
      <c r="K23" s="286"/>
    </row>
    <row r="24" spans="2:11" ht="15" customHeight="1">
      <c r="B24" s="289"/>
      <c r="C24" s="416" t="s">
        <v>3728</v>
      </c>
      <c r="D24" s="416"/>
      <c r="E24" s="416"/>
      <c r="F24" s="416"/>
      <c r="G24" s="416"/>
      <c r="H24" s="416"/>
      <c r="I24" s="416"/>
      <c r="J24" s="416"/>
      <c r="K24" s="286"/>
    </row>
    <row r="25" spans="2:11" ht="15" customHeight="1">
      <c r="B25" s="289"/>
      <c r="C25" s="288"/>
      <c r="D25" s="416" t="s">
        <v>3729</v>
      </c>
      <c r="E25" s="416"/>
      <c r="F25" s="416"/>
      <c r="G25" s="416"/>
      <c r="H25" s="416"/>
      <c r="I25" s="416"/>
      <c r="J25" s="416"/>
      <c r="K25" s="286"/>
    </row>
    <row r="26" spans="2:11" ht="15" customHeight="1">
      <c r="B26" s="289"/>
      <c r="C26" s="290"/>
      <c r="D26" s="416" t="s">
        <v>3730</v>
      </c>
      <c r="E26" s="416"/>
      <c r="F26" s="416"/>
      <c r="G26" s="416"/>
      <c r="H26" s="416"/>
      <c r="I26" s="416"/>
      <c r="J26" s="416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416" t="s">
        <v>3731</v>
      </c>
      <c r="E28" s="416"/>
      <c r="F28" s="416"/>
      <c r="G28" s="416"/>
      <c r="H28" s="416"/>
      <c r="I28" s="416"/>
      <c r="J28" s="416"/>
      <c r="K28" s="286"/>
    </row>
    <row r="29" spans="2:11" ht="15" customHeight="1">
      <c r="B29" s="289"/>
      <c r="C29" s="290"/>
      <c r="D29" s="416" t="s">
        <v>3732</v>
      </c>
      <c r="E29" s="416"/>
      <c r="F29" s="416"/>
      <c r="G29" s="416"/>
      <c r="H29" s="416"/>
      <c r="I29" s="416"/>
      <c r="J29" s="416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416" t="s">
        <v>3733</v>
      </c>
      <c r="E31" s="416"/>
      <c r="F31" s="416"/>
      <c r="G31" s="416"/>
      <c r="H31" s="416"/>
      <c r="I31" s="416"/>
      <c r="J31" s="416"/>
      <c r="K31" s="286"/>
    </row>
    <row r="32" spans="2:11" ht="15" customHeight="1">
      <c r="B32" s="289"/>
      <c r="C32" s="290"/>
      <c r="D32" s="416" t="s">
        <v>3734</v>
      </c>
      <c r="E32" s="416"/>
      <c r="F32" s="416"/>
      <c r="G32" s="416"/>
      <c r="H32" s="416"/>
      <c r="I32" s="416"/>
      <c r="J32" s="416"/>
      <c r="K32" s="286"/>
    </row>
    <row r="33" spans="2:11" ht="15" customHeight="1">
      <c r="B33" s="289"/>
      <c r="C33" s="290"/>
      <c r="D33" s="416" t="s">
        <v>3735</v>
      </c>
      <c r="E33" s="416"/>
      <c r="F33" s="416"/>
      <c r="G33" s="416"/>
      <c r="H33" s="416"/>
      <c r="I33" s="416"/>
      <c r="J33" s="416"/>
      <c r="K33" s="286"/>
    </row>
    <row r="34" spans="2:11" ht="15" customHeight="1">
      <c r="B34" s="289"/>
      <c r="C34" s="290"/>
      <c r="D34" s="288"/>
      <c r="E34" s="292" t="s">
        <v>185</v>
      </c>
      <c r="F34" s="288"/>
      <c r="G34" s="416" t="s">
        <v>3736</v>
      </c>
      <c r="H34" s="416"/>
      <c r="I34" s="416"/>
      <c r="J34" s="416"/>
      <c r="K34" s="286"/>
    </row>
    <row r="35" spans="2:11" ht="30.75" customHeight="1">
      <c r="B35" s="289"/>
      <c r="C35" s="290"/>
      <c r="D35" s="288"/>
      <c r="E35" s="292" t="s">
        <v>3737</v>
      </c>
      <c r="F35" s="288"/>
      <c r="G35" s="416" t="s">
        <v>3738</v>
      </c>
      <c r="H35" s="416"/>
      <c r="I35" s="416"/>
      <c r="J35" s="416"/>
      <c r="K35" s="286"/>
    </row>
    <row r="36" spans="2:11" ht="15" customHeight="1">
      <c r="B36" s="289"/>
      <c r="C36" s="290"/>
      <c r="D36" s="288"/>
      <c r="E36" s="292" t="s">
        <v>57</v>
      </c>
      <c r="F36" s="288"/>
      <c r="G36" s="416" t="s">
        <v>3739</v>
      </c>
      <c r="H36" s="416"/>
      <c r="I36" s="416"/>
      <c r="J36" s="416"/>
      <c r="K36" s="286"/>
    </row>
    <row r="37" spans="2:11" ht="15" customHeight="1">
      <c r="B37" s="289"/>
      <c r="C37" s="290"/>
      <c r="D37" s="288"/>
      <c r="E37" s="292" t="s">
        <v>186</v>
      </c>
      <c r="F37" s="288"/>
      <c r="G37" s="416" t="s">
        <v>3740</v>
      </c>
      <c r="H37" s="416"/>
      <c r="I37" s="416"/>
      <c r="J37" s="416"/>
      <c r="K37" s="286"/>
    </row>
    <row r="38" spans="2:11" ht="15" customHeight="1">
      <c r="B38" s="289"/>
      <c r="C38" s="290"/>
      <c r="D38" s="288"/>
      <c r="E38" s="292" t="s">
        <v>187</v>
      </c>
      <c r="F38" s="288"/>
      <c r="G38" s="416" t="s">
        <v>3741</v>
      </c>
      <c r="H38" s="416"/>
      <c r="I38" s="416"/>
      <c r="J38" s="416"/>
      <c r="K38" s="286"/>
    </row>
    <row r="39" spans="2:11" ht="15" customHeight="1">
      <c r="B39" s="289"/>
      <c r="C39" s="290"/>
      <c r="D39" s="288"/>
      <c r="E39" s="292" t="s">
        <v>188</v>
      </c>
      <c r="F39" s="288"/>
      <c r="G39" s="416" t="s">
        <v>3742</v>
      </c>
      <c r="H39" s="416"/>
      <c r="I39" s="416"/>
      <c r="J39" s="416"/>
      <c r="K39" s="286"/>
    </row>
    <row r="40" spans="2:11" ht="15" customHeight="1">
      <c r="B40" s="289"/>
      <c r="C40" s="290"/>
      <c r="D40" s="288"/>
      <c r="E40" s="292" t="s">
        <v>3743</v>
      </c>
      <c r="F40" s="288"/>
      <c r="G40" s="416" t="s">
        <v>3744</v>
      </c>
      <c r="H40" s="416"/>
      <c r="I40" s="416"/>
      <c r="J40" s="416"/>
      <c r="K40" s="286"/>
    </row>
    <row r="41" spans="2:11" ht="15" customHeight="1">
      <c r="B41" s="289"/>
      <c r="C41" s="290"/>
      <c r="D41" s="288"/>
      <c r="E41" s="292"/>
      <c r="F41" s="288"/>
      <c r="G41" s="416" t="s">
        <v>3745</v>
      </c>
      <c r="H41" s="416"/>
      <c r="I41" s="416"/>
      <c r="J41" s="416"/>
      <c r="K41" s="286"/>
    </row>
    <row r="42" spans="2:11" ht="15" customHeight="1">
      <c r="B42" s="289"/>
      <c r="C42" s="290"/>
      <c r="D42" s="288"/>
      <c r="E42" s="292" t="s">
        <v>3746</v>
      </c>
      <c r="F42" s="288"/>
      <c r="G42" s="416" t="s">
        <v>3747</v>
      </c>
      <c r="H42" s="416"/>
      <c r="I42" s="416"/>
      <c r="J42" s="416"/>
      <c r="K42" s="286"/>
    </row>
    <row r="43" spans="2:11" ht="15" customHeight="1">
      <c r="B43" s="289"/>
      <c r="C43" s="290"/>
      <c r="D43" s="288"/>
      <c r="E43" s="292" t="s">
        <v>190</v>
      </c>
      <c r="F43" s="288"/>
      <c r="G43" s="416" t="s">
        <v>3748</v>
      </c>
      <c r="H43" s="416"/>
      <c r="I43" s="416"/>
      <c r="J43" s="416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416" t="s">
        <v>3749</v>
      </c>
      <c r="E45" s="416"/>
      <c r="F45" s="416"/>
      <c r="G45" s="416"/>
      <c r="H45" s="416"/>
      <c r="I45" s="416"/>
      <c r="J45" s="416"/>
      <c r="K45" s="286"/>
    </row>
    <row r="46" spans="2:11" ht="15" customHeight="1">
      <c r="B46" s="289"/>
      <c r="C46" s="290"/>
      <c r="D46" s="290"/>
      <c r="E46" s="416" t="s">
        <v>3750</v>
      </c>
      <c r="F46" s="416"/>
      <c r="G46" s="416"/>
      <c r="H46" s="416"/>
      <c r="I46" s="416"/>
      <c r="J46" s="416"/>
      <c r="K46" s="286"/>
    </row>
    <row r="47" spans="2:11" ht="15" customHeight="1">
      <c r="B47" s="289"/>
      <c r="C47" s="290"/>
      <c r="D47" s="290"/>
      <c r="E47" s="416" t="s">
        <v>3751</v>
      </c>
      <c r="F47" s="416"/>
      <c r="G47" s="416"/>
      <c r="H47" s="416"/>
      <c r="I47" s="416"/>
      <c r="J47" s="416"/>
      <c r="K47" s="286"/>
    </row>
    <row r="48" spans="2:11" ht="15" customHeight="1">
      <c r="B48" s="289"/>
      <c r="C48" s="290"/>
      <c r="D48" s="290"/>
      <c r="E48" s="416" t="s">
        <v>3752</v>
      </c>
      <c r="F48" s="416"/>
      <c r="G48" s="416"/>
      <c r="H48" s="416"/>
      <c r="I48" s="416"/>
      <c r="J48" s="416"/>
      <c r="K48" s="286"/>
    </row>
    <row r="49" spans="2:11" ht="15" customHeight="1">
      <c r="B49" s="289"/>
      <c r="C49" s="290"/>
      <c r="D49" s="416" t="s">
        <v>3753</v>
      </c>
      <c r="E49" s="416"/>
      <c r="F49" s="416"/>
      <c r="G49" s="416"/>
      <c r="H49" s="416"/>
      <c r="I49" s="416"/>
      <c r="J49" s="416"/>
      <c r="K49" s="286"/>
    </row>
    <row r="50" spans="2:11" ht="25.5" customHeight="1">
      <c r="B50" s="285"/>
      <c r="C50" s="418" t="s">
        <v>3754</v>
      </c>
      <c r="D50" s="418"/>
      <c r="E50" s="418"/>
      <c r="F50" s="418"/>
      <c r="G50" s="418"/>
      <c r="H50" s="418"/>
      <c r="I50" s="418"/>
      <c r="J50" s="418"/>
      <c r="K50" s="286"/>
    </row>
    <row r="51" spans="2:11" ht="5.25" customHeight="1">
      <c r="B51" s="285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5"/>
      <c r="C52" s="416" t="s">
        <v>3755</v>
      </c>
      <c r="D52" s="416"/>
      <c r="E52" s="416"/>
      <c r="F52" s="416"/>
      <c r="G52" s="416"/>
      <c r="H52" s="416"/>
      <c r="I52" s="416"/>
      <c r="J52" s="416"/>
      <c r="K52" s="286"/>
    </row>
    <row r="53" spans="2:11" ht="15" customHeight="1">
      <c r="B53" s="285"/>
      <c r="C53" s="416" t="s">
        <v>3756</v>
      </c>
      <c r="D53" s="416"/>
      <c r="E53" s="416"/>
      <c r="F53" s="416"/>
      <c r="G53" s="416"/>
      <c r="H53" s="416"/>
      <c r="I53" s="416"/>
      <c r="J53" s="416"/>
      <c r="K53" s="286"/>
    </row>
    <row r="54" spans="2:11" ht="12.75" customHeight="1">
      <c r="B54" s="285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5"/>
      <c r="C55" s="416" t="s">
        <v>3757</v>
      </c>
      <c r="D55" s="416"/>
      <c r="E55" s="416"/>
      <c r="F55" s="416"/>
      <c r="G55" s="416"/>
      <c r="H55" s="416"/>
      <c r="I55" s="416"/>
      <c r="J55" s="416"/>
      <c r="K55" s="286"/>
    </row>
    <row r="56" spans="2:11" ht="15" customHeight="1">
      <c r="B56" s="285"/>
      <c r="C56" s="290"/>
      <c r="D56" s="416" t="s">
        <v>3758</v>
      </c>
      <c r="E56" s="416"/>
      <c r="F56" s="416"/>
      <c r="G56" s="416"/>
      <c r="H56" s="416"/>
      <c r="I56" s="416"/>
      <c r="J56" s="416"/>
      <c r="K56" s="286"/>
    </row>
    <row r="57" spans="2:11" ht="15" customHeight="1">
      <c r="B57" s="285"/>
      <c r="C57" s="290"/>
      <c r="D57" s="416" t="s">
        <v>3759</v>
      </c>
      <c r="E57" s="416"/>
      <c r="F57" s="416"/>
      <c r="G57" s="416"/>
      <c r="H57" s="416"/>
      <c r="I57" s="416"/>
      <c r="J57" s="416"/>
      <c r="K57" s="286"/>
    </row>
    <row r="58" spans="2:11" ht="15" customHeight="1">
      <c r="B58" s="285"/>
      <c r="C58" s="290"/>
      <c r="D58" s="416" t="s">
        <v>3760</v>
      </c>
      <c r="E58" s="416"/>
      <c r="F58" s="416"/>
      <c r="G58" s="416"/>
      <c r="H58" s="416"/>
      <c r="I58" s="416"/>
      <c r="J58" s="416"/>
      <c r="K58" s="286"/>
    </row>
    <row r="59" spans="2:11" ht="15" customHeight="1">
      <c r="B59" s="285"/>
      <c r="C59" s="290"/>
      <c r="D59" s="416" t="s">
        <v>3761</v>
      </c>
      <c r="E59" s="416"/>
      <c r="F59" s="416"/>
      <c r="G59" s="416"/>
      <c r="H59" s="416"/>
      <c r="I59" s="416"/>
      <c r="J59" s="416"/>
      <c r="K59" s="286"/>
    </row>
    <row r="60" spans="2:11" ht="15" customHeight="1">
      <c r="B60" s="285"/>
      <c r="C60" s="290"/>
      <c r="D60" s="417" t="s">
        <v>3762</v>
      </c>
      <c r="E60" s="417"/>
      <c r="F60" s="417"/>
      <c r="G60" s="417"/>
      <c r="H60" s="417"/>
      <c r="I60" s="417"/>
      <c r="J60" s="417"/>
      <c r="K60" s="286"/>
    </row>
    <row r="61" spans="2:11" ht="15" customHeight="1">
      <c r="B61" s="285"/>
      <c r="C61" s="290"/>
      <c r="D61" s="416" t="s">
        <v>3763</v>
      </c>
      <c r="E61" s="416"/>
      <c r="F61" s="416"/>
      <c r="G61" s="416"/>
      <c r="H61" s="416"/>
      <c r="I61" s="416"/>
      <c r="J61" s="416"/>
      <c r="K61" s="286"/>
    </row>
    <row r="62" spans="2:11" ht="12.75" customHeight="1">
      <c r="B62" s="285"/>
      <c r="C62" s="290"/>
      <c r="D62" s="290"/>
      <c r="E62" s="293"/>
      <c r="F62" s="290"/>
      <c r="G62" s="290"/>
      <c r="H62" s="290"/>
      <c r="I62" s="290"/>
      <c r="J62" s="290"/>
      <c r="K62" s="286"/>
    </row>
    <row r="63" spans="2:11" ht="15" customHeight="1">
      <c r="B63" s="285"/>
      <c r="C63" s="290"/>
      <c r="D63" s="416" t="s">
        <v>3764</v>
      </c>
      <c r="E63" s="416"/>
      <c r="F63" s="416"/>
      <c r="G63" s="416"/>
      <c r="H63" s="416"/>
      <c r="I63" s="416"/>
      <c r="J63" s="416"/>
      <c r="K63" s="286"/>
    </row>
    <row r="64" spans="2:11" ht="15" customHeight="1">
      <c r="B64" s="285"/>
      <c r="C64" s="290"/>
      <c r="D64" s="417" t="s">
        <v>3765</v>
      </c>
      <c r="E64" s="417"/>
      <c r="F64" s="417"/>
      <c r="G64" s="417"/>
      <c r="H64" s="417"/>
      <c r="I64" s="417"/>
      <c r="J64" s="417"/>
      <c r="K64" s="286"/>
    </row>
    <row r="65" spans="2:11" ht="15" customHeight="1">
      <c r="B65" s="285"/>
      <c r="C65" s="290"/>
      <c r="D65" s="416" t="s">
        <v>3766</v>
      </c>
      <c r="E65" s="416"/>
      <c r="F65" s="416"/>
      <c r="G65" s="416"/>
      <c r="H65" s="416"/>
      <c r="I65" s="416"/>
      <c r="J65" s="416"/>
      <c r="K65" s="286"/>
    </row>
    <row r="66" spans="2:11" ht="15" customHeight="1">
      <c r="B66" s="285"/>
      <c r="C66" s="290"/>
      <c r="D66" s="416" t="s">
        <v>3767</v>
      </c>
      <c r="E66" s="416"/>
      <c r="F66" s="416"/>
      <c r="G66" s="416"/>
      <c r="H66" s="416"/>
      <c r="I66" s="416"/>
      <c r="J66" s="416"/>
      <c r="K66" s="286"/>
    </row>
    <row r="67" spans="2:11" ht="15" customHeight="1">
      <c r="B67" s="285"/>
      <c r="C67" s="290"/>
      <c r="D67" s="416" t="s">
        <v>3768</v>
      </c>
      <c r="E67" s="416"/>
      <c r="F67" s="416"/>
      <c r="G67" s="416"/>
      <c r="H67" s="416"/>
      <c r="I67" s="416"/>
      <c r="J67" s="416"/>
      <c r="K67" s="286"/>
    </row>
    <row r="68" spans="2:11" ht="15" customHeight="1">
      <c r="B68" s="285"/>
      <c r="C68" s="290"/>
      <c r="D68" s="416" t="s">
        <v>3769</v>
      </c>
      <c r="E68" s="416"/>
      <c r="F68" s="416"/>
      <c r="G68" s="416"/>
      <c r="H68" s="416"/>
      <c r="I68" s="416"/>
      <c r="J68" s="416"/>
      <c r="K68" s="286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415" t="s">
        <v>171</v>
      </c>
      <c r="D73" s="415"/>
      <c r="E73" s="415"/>
      <c r="F73" s="415"/>
      <c r="G73" s="415"/>
      <c r="H73" s="415"/>
      <c r="I73" s="415"/>
      <c r="J73" s="415"/>
      <c r="K73" s="303"/>
    </row>
    <row r="74" spans="2:11" ht="17.25" customHeight="1">
      <c r="B74" s="302"/>
      <c r="C74" s="304" t="s">
        <v>3770</v>
      </c>
      <c r="D74" s="304"/>
      <c r="E74" s="304"/>
      <c r="F74" s="304" t="s">
        <v>3771</v>
      </c>
      <c r="G74" s="305"/>
      <c r="H74" s="304" t="s">
        <v>186</v>
      </c>
      <c r="I74" s="304" t="s">
        <v>61</v>
      </c>
      <c r="J74" s="304" t="s">
        <v>3772</v>
      </c>
      <c r="K74" s="303"/>
    </row>
    <row r="75" spans="2:11" ht="17.25" customHeight="1">
      <c r="B75" s="302"/>
      <c r="C75" s="306" t="s">
        <v>3773</v>
      </c>
      <c r="D75" s="306"/>
      <c r="E75" s="306"/>
      <c r="F75" s="307" t="s">
        <v>3774</v>
      </c>
      <c r="G75" s="308"/>
      <c r="H75" s="306"/>
      <c r="I75" s="306"/>
      <c r="J75" s="306" t="s">
        <v>3775</v>
      </c>
      <c r="K75" s="303"/>
    </row>
    <row r="76" spans="2:11" ht="5.25" customHeight="1">
      <c r="B76" s="302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2"/>
      <c r="C77" s="292" t="s">
        <v>57</v>
      </c>
      <c r="D77" s="309"/>
      <c r="E77" s="309"/>
      <c r="F77" s="311" t="s">
        <v>3776</v>
      </c>
      <c r="G77" s="310"/>
      <c r="H77" s="292" t="s">
        <v>3777</v>
      </c>
      <c r="I77" s="292" t="s">
        <v>3778</v>
      </c>
      <c r="J77" s="292">
        <v>20</v>
      </c>
      <c r="K77" s="303"/>
    </row>
    <row r="78" spans="2:11" ht="15" customHeight="1">
      <c r="B78" s="302"/>
      <c r="C78" s="292" t="s">
        <v>3779</v>
      </c>
      <c r="D78" s="292"/>
      <c r="E78" s="292"/>
      <c r="F78" s="311" t="s">
        <v>3776</v>
      </c>
      <c r="G78" s="310"/>
      <c r="H78" s="292" t="s">
        <v>3780</v>
      </c>
      <c r="I78" s="292" t="s">
        <v>3778</v>
      </c>
      <c r="J78" s="292">
        <v>120</v>
      </c>
      <c r="K78" s="303"/>
    </row>
    <row r="79" spans="2:11" ht="15" customHeight="1">
      <c r="B79" s="312"/>
      <c r="C79" s="292" t="s">
        <v>3781</v>
      </c>
      <c r="D79" s="292"/>
      <c r="E79" s="292"/>
      <c r="F79" s="311" t="s">
        <v>3782</v>
      </c>
      <c r="G79" s="310"/>
      <c r="H79" s="292" t="s">
        <v>3783</v>
      </c>
      <c r="I79" s="292" t="s">
        <v>3778</v>
      </c>
      <c r="J79" s="292">
        <v>50</v>
      </c>
      <c r="K79" s="303"/>
    </row>
    <row r="80" spans="2:11" ht="15" customHeight="1">
      <c r="B80" s="312"/>
      <c r="C80" s="292" t="s">
        <v>3784</v>
      </c>
      <c r="D80" s="292"/>
      <c r="E80" s="292"/>
      <c r="F80" s="311" t="s">
        <v>3776</v>
      </c>
      <c r="G80" s="310"/>
      <c r="H80" s="292" t="s">
        <v>3785</v>
      </c>
      <c r="I80" s="292" t="s">
        <v>3786</v>
      </c>
      <c r="J80" s="292"/>
      <c r="K80" s="303"/>
    </row>
    <row r="81" spans="2:11" ht="15" customHeight="1">
      <c r="B81" s="312"/>
      <c r="C81" s="313" t="s">
        <v>3787</v>
      </c>
      <c r="D81" s="313"/>
      <c r="E81" s="313"/>
      <c r="F81" s="314" t="s">
        <v>3782</v>
      </c>
      <c r="G81" s="313"/>
      <c r="H81" s="313" t="s">
        <v>3788</v>
      </c>
      <c r="I81" s="313" t="s">
        <v>3778</v>
      </c>
      <c r="J81" s="313">
        <v>15</v>
      </c>
      <c r="K81" s="303"/>
    </row>
    <row r="82" spans="2:11" ht="15" customHeight="1">
      <c r="B82" s="312"/>
      <c r="C82" s="313" t="s">
        <v>3789</v>
      </c>
      <c r="D82" s="313"/>
      <c r="E82" s="313"/>
      <c r="F82" s="314" t="s">
        <v>3782</v>
      </c>
      <c r="G82" s="313"/>
      <c r="H82" s="313" t="s">
        <v>3790</v>
      </c>
      <c r="I82" s="313" t="s">
        <v>3778</v>
      </c>
      <c r="J82" s="313">
        <v>15</v>
      </c>
      <c r="K82" s="303"/>
    </row>
    <row r="83" spans="2:11" ht="15" customHeight="1">
      <c r="B83" s="312"/>
      <c r="C83" s="313" t="s">
        <v>3791</v>
      </c>
      <c r="D83" s="313"/>
      <c r="E83" s="313"/>
      <c r="F83" s="314" t="s">
        <v>3782</v>
      </c>
      <c r="G83" s="313"/>
      <c r="H83" s="313" t="s">
        <v>3792</v>
      </c>
      <c r="I83" s="313" t="s">
        <v>3778</v>
      </c>
      <c r="J83" s="313">
        <v>20</v>
      </c>
      <c r="K83" s="303"/>
    </row>
    <row r="84" spans="2:11" ht="15" customHeight="1">
      <c r="B84" s="312"/>
      <c r="C84" s="313" t="s">
        <v>3793</v>
      </c>
      <c r="D84" s="313"/>
      <c r="E84" s="313"/>
      <c r="F84" s="314" t="s">
        <v>3782</v>
      </c>
      <c r="G84" s="313"/>
      <c r="H84" s="313" t="s">
        <v>3794</v>
      </c>
      <c r="I84" s="313" t="s">
        <v>3778</v>
      </c>
      <c r="J84" s="313">
        <v>20</v>
      </c>
      <c r="K84" s="303"/>
    </row>
    <row r="85" spans="2:11" ht="15" customHeight="1">
      <c r="B85" s="312"/>
      <c r="C85" s="292" t="s">
        <v>3795</v>
      </c>
      <c r="D85" s="292"/>
      <c r="E85" s="292"/>
      <c r="F85" s="311" t="s">
        <v>3782</v>
      </c>
      <c r="G85" s="310"/>
      <c r="H85" s="292" t="s">
        <v>3796</v>
      </c>
      <c r="I85" s="292" t="s">
        <v>3778</v>
      </c>
      <c r="J85" s="292">
        <v>50</v>
      </c>
      <c r="K85" s="303"/>
    </row>
    <row r="86" spans="2:11" ht="15" customHeight="1">
      <c r="B86" s="312"/>
      <c r="C86" s="292" t="s">
        <v>3797</v>
      </c>
      <c r="D86" s="292"/>
      <c r="E86" s="292"/>
      <c r="F86" s="311" t="s">
        <v>3782</v>
      </c>
      <c r="G86" s="310"/>
      <c r="H86" s="292" t="s">
        <v>3798</v>
      </c>
      <c r="I86" s="292" t="s">
        <v>3778</v>
      </c>
      <c r="J86" s="292">
        <v>20</v>
      </c>
      <c r="K86" s="303"/>
    </row>
    <row r="87" spans="2:11" ht="15" customHeight="1">
      <c r="B87" s="312"/>
      <c r="C87" s="292" t="s">
        <v>3799</v>
      </c>
      <c r="D87" s="292"/>
      <c r="E87" s="292"/>
      <c r="F87" s="311" t="s">
        <v>3782</v>
      </c>
      <c r="G87" s="310"/>
      <c r="H87" s="292" t="s">
        <v>3800</v>
      </c>
      <c r="I87" s="292" t="s">
        <v>3778</v>
      </c>
      <c r="J87" s="292">
        <v>20</v>
      </c>
      <c r="K87" s="303"/>
    </row>
    <row r="88" spans="2:11" ht="15" customHeight="1">
      <c r="B88" s="312"/>
      <c r="C88" s="292" t="s">
        <v>3801</v>
      </c>
      <c r="D88" s="292"/>
      <c r="E88" s="292"/>
      <c r="F88" s="311" t="s">
        <v>3782</v>
      </c>
      <c r="G88" s="310"/>
      <c r="H88" s="292" t="s">
        <v>3802</v>
      </c>
      <c r="I88" s="292" t="s">
        <v>3778</v>
      </c>
      <c r="J88" s="292">
        <v>50</v>
      </c>
      <c r="K88" s="303"/>
    </row>
    <row r="89" spans="2:11" ht="15" customHeight="1">
      <c r="B89" s="312"/>
      <c r="C89" s="292" t="s">
        <v>3803</v>
      </c>
      <c r="D89" s="292"/>
      <c r="E89" s="292"/>
      <c r="F89" s="311" t="s">
        <v>3782</v>
      </c>
      <c r="G89" s="310"/>
      <c r="H89" s="292" t="s">
        <v>3803</v>
      </c>
      <c r="I89" s="292" t="s">
        <v>3778</v>
      </c>
      <c r="J89" s="292">
        <v>50</v>
      </c>
      <c r="K89" s="303"/>
    </row>
    <row r="90" spans="2:11" ht="15" customHeight="1">
      <c r="B90" s="312"/>
      <c r="C90" s="292" t="s">
        <v>191</v>
      </c>
      <c r="D90" s="292"/>
      <c r="E90" s="292"/>
      <c r="F90" s="311" t="s">
        <v>3782</v>
      </c>
      <c r="G90" s="310"/>
      <c r="H90" s="292" t="s">
        <v>3804</v>
      </c>
      <c r="I90" s="292" t="s">
        <v>3778</v>
      </c>
      <c r="J90" s="292">
        <v>255</v>
      </c>
      <c r="K90" s="303"/>
    </row>
    <row r="91" spans="2:11" ht="15" customHeight="1">
      <c r="B91" s="312"/>
      <c r="C91" s="292" t="s">
        <v>3805</v>
      </c>
      <c r="D91" s="292"/>
      <c r="E91" s="292"/>
      <c r="F91" s="311" t="s">
        <v>3776</v>
      </c>
      <c r="G91" s="310"/>
      <c r="H91" s="292" t="s">
        <v>3806</v>
      </c>
      <c r="I91" s="292" t="s">
        <v>3807</v>
      </c>
      <c r="J91" s="292"/>
      <c r="K91" s="303"/>
    </row>
    <row r="92" spans="2:11" ht="15" customHeight="1">
      <c r="B92" s="312"/>
      <c r="C92" s="292" t="s">
        <v>3808</v>
      </c>
      <c r="D92" s="292"/>
      <c r="E92" s="292"/>
      <c r="F92" s="311" t="s">
        <v>3776</v>
      </c>
      <c r="G92" s="310"/>
      <c r="H92" s="292" t="s">
        <v>3809</v>
      </c>
      <c r="I92" s="292" t="s">
        <v>3810</v>
      </c>
      <c r="J92" s="292"/>
      <c r="K92" s="303"/>
    </row>
    <row r="93" spans="2:11" ht="15" customHeight="1">
      <c r="B93" s="312"/>
      <c r="C93" s="292" t="s">
        <v>3811</v>
      </c>
      <c r="D93" s="292"/>
      <c r="E93" s="292"/>
      <c r="F93" s="311" t="s">
        <v>3776</v>
      </c>
      <c r="G93" s="310"/>
      <c r="H93" s="292" t="s">
        <v>3811</v>
      </c>
      <c r="I93" s="292" t="s">
        <v>3810</v>
      </c>
      <c r="J93" s="292"/>
      <c r="K93" s="303"/>
    </row>
    <row r="94" spans="2:11" ht="15" customHeight="1">
      <c r="B94" s="312"/>
      <c r="C94" s="292" t="s">
        <v>42</v>
      </c>
      <c r="D94" s="292"/>
      <c r="E94" s="292"/>
      <c r="F94" s="311" t="s">
        <v>3776</v>
      </c>
      <c r="G94" s="310"/>
      <c r="H94" s="292" t="s">
        <v>3812</v>
      </c>
      <c r="I94" s="292" t="s">
        <v>3810</v>
      </c>
      <c r="J94" s="292"/>
      <c r="K94" s="303"/>
    </row>
    <row r="95" spans="2:11" ht="15" customHeight="1">
      <c r="B95" s="312"/>
      <c r="C95" s="292" t="s">
        <v>52</v>
      </c>
      <c r="D95" s="292"/>
      <c r="E95" s="292"/>
      <c r="F95" s="311" t="s">
        <v>3776</v>
      </c>
      <c r="G95" s="310"/>
      <c r="H95" s="292" t="s">
        <v>3813</v>
      </c>
      <c r="I95" s="292" t="s">
        <v>3810</v>
      </c>
      <c r="J95" s="292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415" t="s">
        <v>3814</v>
      </c>
      <c r="D100" s="415"/>
      <c r="E100" s="415"/>
      <c r="F100" s="415"/>
      <c r="G100" s="415"/>
      <c r="H100" s="415"/>
      <c r="I100" s="415"/>
      <c r="J100" s="415"/>
      <c r="K100" s="303"/>
    </row>
    <row r="101" spans="2:11" ht="17.25" customHeight="1">
      <c r="B101" s="302"/>
      <c r="C101" s="304" t="s">
        <v>3770</v>
      </c>
      <c r="D101" s="304"/>
      <c r="E101" s="304"/>
      <c r="F101" s="304" t="s">
        <v>3771</v>
      </c>
      <c r="G101" s="305"/>
      <c r="H101" s="304" t="s">
        <v>186</v>
      </c>
      <c r="I101" s="304" t="s">
        <v>61</v>
      </c>
      <c r="J101" s="304" t="s">
        <v>3772</v>
      </c>
      <c r="K101" s="303"/>
    </row>
    <row r="102" spans="2:11" ht="17.25" customHeight="1">
      <c r="B102" s="302"/>
      <c r="C102" s="306" t="s">
        <v>3773</v>
      </c>
      <c r="D102" s="306"/>
      <c r="E102" s="306"/>
      <c r="F102" s="307" t="s">
        <v>3774</v>
      </c>
      <c r="G102" s="308"/>
      <c r="H102" s="306"/>
      <c r="I102" s="306"/>
      <c r="J102" s="306" t="s">
        <v>3775</v>
      </c>
      <c r="K102" s="303"/>
    </row>
    <row r="103" spans="2:11" ht="5.25" customHeight="1">
      <c r="B103" s="302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2"/>
      <c r="C104" s="292" t="s">
        <v>57</v>
      </c>
      <c r="D104" s="309"/>
      <c r="E104" s="309"/>
      <c r="F104" s="311" t="s">
        <v>3776</v>
      </c>
      <c r="G104" s="320"/>
      <c r="H104" s="292" t="s">
        <v>3815</v>
      </c>
      <c r="I104" s="292" t="s">
        <v>3778</v>
      </c>
      <c r="J104" s="292">
        <v>20</v>
      </c>
      <c r="K104" s="303"/>
    </row>
    <row r="105" spans="2:11" ht="15" customHeight="1">
      <c r="B105" s="302"/>
      <c r="C105" s="292" t="s">
        <v>3779</v>
      </c>
      <c r="D105" s="292"/>
      <c r="E105" s="292"/>
      <c r="F105" s="311" t="s">
        <v>3776</v>
      </c>
      <c r="G105" s="292"/>
      <c r="H105" s="292" t="s">
        <v>3815</v>
      </c>
      <c r="I105" s="292" t="s">
        <v>3778</v>
      </c>
      <c r="J105" s="292">
        <v>120</v>
      </c>
      <c r="K105" s="303"/>
    </row>
    <row r="106" spans="2:11" ht="15" customHeight="1">
      <c r="B106" s="312"/>
      <c r="C106" s="292" t="s">
        <v>3781</v>
      </c>
      <c r="D106" s="292"/>
      <c r="E106" s="292"/>
      <c r="F106" s="311" t="s">
        <v>3782</v>
      </c>
      <c r="G106" s="292"/>
      <c r="H106" s="292" t="s">
        <v>3815</v>
      </c>
      <c r="I106" s="292" t="s">
        <v>3778</v>
      </c>
      <c r="J106" s="292">
        <v>50</v>
      </c>
      <c r="K106" s="303"/>
    </row>
    <row r="107" spans="2:11" ht="15" customHeight="1">
      <c r="B107" s="312"/>
      <c r="C107" s="292" t="s">
        <v>3784</v>
      </c>
      <c r="D107" s="292"/>
      <c r="E107" s="292"/>
      <c r="F107" s="311" t="s">
        <v>3776</v>
      </c>
      <c r="G107" s="292"/>
      <c r="H107" s="292" t="s">
        <v>3815</v>
      </c>
      <c r="I107" s="292" t="s">
        <v>3786</v>
      </c>
      <c r="J107" s="292"/>
      <c r="K107" s="303"/>
    </row>
    <row r="108" spans="2:11" ht="15" customHeight="1">
      <c r="B108" s="312"/>
      <c r="C108" s="292" t="s">
        <v>3795</v>
      </c>
      <c r="D108" s="292"/>
      <c r="E108" s="292"/>
      <c r="F108" s="311" t="s">
        <v>3782</v>
      </c>
      <c r="G108" s="292"/>
      <c r="H108" s="292" t="s">
        <v>3815</v>
      </c>
      <c r="I108" s="292" t="s">
        <v>3778</v>
      </c>
      <c r="J108" s="292">
        <v>50</v>
      </c>
      <c r="K108" s="303"/>
    </row>
    <row r="109" spans="2:11" ht="15" customHeight="1">
      <c r="B109" s="312"/>
      <c r="C109" s="292" t="s">
        <v>3803</v>
      </c>
      <c r="D109" s="292"/>
      <c r="E109" s="292"/>
      <c r="F109" s="311" t="s">
        <v>3782</v>
      </c>
      <c r="G109" s="292"/>
      <c r="H109" s="292" t="s">
        <v>3815</v>
      </c>
      <c r="I109" s="292" t="s">
        <v>3778</v>
      </c>
      <c r="J109" s="292">
        <v>50</v>
      </c>
      <c r="K109" s="303"/>
    </row>
    <row r="110" spans="2:11" ht="15" customHeight="1">
      <c r="B110" s="312"/>
      <c r="C110" s="292" t="s">
        <v>3801</v>
      </c>
      <c r="D110" s="292"/>
      <c r="E110" s="292"/>
      <c r="F110" s="311" t="s">
        <v>3782</v>
      </c>
      <c r="G110" s="292"/>
      <c r="H110" s="292" t="s">
        <v>3815</v>
      </c>
      <c r="I110" s="292" t="s">
        <v>3778</v>
      </c>
      <c r="J110" s="292">
        <v>50</v>
      </c>
      <c r="K110" s="303"/>
    </row>
    <row r="111" spans="2:11" ht="15" customHeight="1">
      <c r="B111" s="312"/>
      <c r="C111" s="292" t="s">
        <v>57</v>
      </c>
      <c r="D111" s="292"/>
      <c r="E111" s="292"/>
      <c r="F111" s="311" t="s">
        <v>3776</v>
      </c>
      <c r="G111" s="292"/>
      <c r="H111" s="292" t="s">
        <v>3816</v>
      </c>
      <c r="I111" s="292" t="s">
        <v>3778</v>
      </c>
      <c r="J111" s="292">
        <v>20</v>
      </c>
      <c r="K111" s="303"/>
    </row>
    <row r="112" spans="2:11" ht="15" customHeight="1">
      <c r="B112" s="312"/>
      <c r="C112" s="292" t="s">
        <v>3817</v>
      </c>
      <c r="D112" s="292"/>
      <c r="E112" s="292"/>
      <c r="F112" s="311" t="s">
        <v>3776</v>
      </c>
      <c r="G112" s="292"/>
      <c r="H112" s="292" t="s">
        <v>3818</v>
      </c>
      <c r="I112" s="292" t="s">
        <v>3778</v>
      </c>
      <c r="J112" s="292">
        <v>120</v>
      </c>
      <c r="K112" s="303"/>
    </row>
    <row r="113" spans="2:11" ht="15" customHeight="1">
      <c r="B113" s="312"/>
      <c r="C113" s="292" t="s">
        <v>42</v>
      </c>
      <c r="D113" s="292"/>
      <c r="E113" s="292"/>
      <c r="F113" s="311" t="s">
        <v>3776</v>
      </c>
      <c r="G113" s="292"/>
      <c r="H113" s="292" t="s">
        <v>3819</v>
      </c>
      <c r="I113" s="292" t="s">
        <v>3810</v>
      </c>
      <c r="J113" s="292"/>
      <c r="K113" s="303"/>
    </row>
    <row r="114" spans="2:11" ht="15" customHeight="1">
      <c r="B114" s="312"/>
      <c r="C114" s="292" t="s">
        <v>52</v>
      </c>
      <c r="D114" s="292"/>
      <c r="E114" s="292"/>
      <c r="F114" s="311" t="s">
        <v>3776</v>
      </c>
      <c r="G114" s="292"/>
      <c r="H114" s="292" t="s">
        <v>3820</v>
      </c>
      <c r="I114" s="292" t="s">
        <v>3810</v>
      </c>
      <c r="J114" s="292"/>
      <c r="K114" s="303"/>
    </row>
    <row r="115" spans="2:11" ht="15" customHeight="1">
      <c r="B115" s="312"/>
      <c r="C115" s="292" t="s">
        <v>61</v>
      </c>
      <c r="D115" s="292"/>
      <c r="E115" s="292"/>
      <c r="F115" s="311" t="s">
        <v>3776</v>
      </c>
      <c r="G115" s="292"/>
      <c r="H115" s="292" t="s">
        <v>3821</v>
      </c>
      <c r="I115" s="292" t="s">
        <v>3822</v>
      </c>
      <c r="J115" s="292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8"/>
      <c r="D117" s="288"/>
      <c r="E117" s="288"/>
      <c r="F117" s="323"/>
      <c r="G117" s="288"/>
      <c r="H117" s="288"/>
      <c r="I117" s="288"/>
      <c r="J117" s="288"/>
      <c r="K117" s="322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414" t="s">
        <v>3823</v>
      </c>
      <c r="D120" s="414"/>
      <c r="E120" s="414"/>
      <c r="F120" s="414"/>
      <c r="G120" s="414"/>
      <c r="H120" s="414"/>
      <c r="I120" s="414"/>
      <c r="J120" s="414"/>
      <c r="K120" s="328"/>
    </row>
    <row r="121" spans="2:11" ht="17.25" customHeight="1">
      <c r="B121" s="329"/>
      <c r="C121" s="304" t="s">
        <v>3770</v>
      </c>
      <c r="D121" s="304"/>
      <c r="E121" s="304"/>
      <c r="F121" s="304" t="s">
        <v>3771</v>
      </c>
      <c r="G121" s="305"/>
      <c r="H121" s="304" t="s">
        <v>186</v>
      </c>
      <c r="I121" s="304" t="s">
        <v>61</v>
      </c>
      <c r="J121" s="304" t="s">
        <v>3772</v>
      </c>
      <c r="K121" s="330"/>
    </row>
    <row r="122" spans="2:11" ht="17.25" customHeight="1">
      <c r="B122" s="329"/>
      <c r="C122" s="306" t="s">
        <v>3773</v>
      </c>
      <c r="D122" s="306"/>
      <c r="E122" s="306"/>
      <c r="F122" s="307" t="s">
        <v>3774</v>
      </c>
      <c r="G122" s="308"/>
      <c r="H122" s="306"/>
      <c r="I122" s="306"/>
      <c r="J122" s="306" t="s">
        <v>3775</v>
      </c>
      <c r="K122" s="330"/>
    </row>
    <row r="123" spans="2:11" ht="5.25" customHeight="1">
      <c r="B123" s="331"/>
      <c r="C123" s="309"/>
      <c r="D123" s="309"/>
      <c r="E123" s="309"/>
      <c r="F123" s="309"/>
      <c r="G123" s="292"/>
      <c r="H123" s="309"/>
      <c r="I123" s="309"/>
      <c r="J123" s="309"/>
      <c r="K123" s="332"/>
    </row>
    <row r="124" spans="2:11" ht="15" customHeight="1">
      <c r="B124" s="331"/>
      <c r="C124" s="292" t="s">
        <v>3779</v>
      </c>
      <c r="D124" s="309"/>
      <c r="E124" s="309"/>
      <c r="F124" s="311" t="s">
        <v>3776</v>
      </c>
      <c r="G124" s="292"/>
      <c r="H124" s="292" t="s">
        <v>3815</v>
      </c>
      <c r="I124" s="292" t="s">
        <v>3778</v>
      </c>
      <c r="J124" s="292">
        <v>120</v>
      </c>
      <c r="K124" s="333"/>
    </row>
    <row r="125" spans="2:11" ht="15" customHeight="1">
      <c r="B125" s="331"/>
      <c r="C125" s="292" t="s">
        <v>3824</v>
      </c>
      <c r="D125" s="292"/>
      <c r="E125" s="292"/>
      <c r="F125" s="311" t="s">
        <v>3776</v>
      </c>
      <c r="G125" s="292"/>
      <c r="H125" s="292" t="s">
        <v>3825</v>
      </c>
      <c r="I125" s="292" t="s">
        <v>3778</v>
      </c>
      <c r="J125" s="292" t="s">
        <v>3826</v>
      </c>
      <c r="K125" s="333"/>
    </row>
    <row r="126" spans="2:11" ht="15" customHeight="1">
      <c r="B126" s="331"/>
      <c r="C126" s="292" t="s">
        <v>117</v>
      </c>
      <c r="D126" s="292"/>
      <c r="E126" s="292"/>
      <c r="F126" s="311" t="s">
        <v>3776</v>
      </c>
      <c r="G126" s="292"/>
      <c r="H126" s="292" t="s">
        <v>3827</v>
      </c>
      <c r="I126" s="292" t="s">
        <v>3778</v>
      </c>
      <c r="J126" s="292" t="s">
        <v>3826</v>
      </c>
      <c r="K126" s="333"/>
    </row>
    <row r="127" spans="2:11" ht="15" customHeight="1">
      <c r="B127" s="331"/>
      <c r="C127" s="292" t="s">
        <v>3787</v>
      </c>
      <c r="D127" s="292"/>
      <c r="E127" s="292"/>
      <c r="F127" s="311" t="s">
        <v>3782</v>
      </c>
      <c r="G127" s="292"/>
      <c r="H127" s="292" t="s">
        <v>3788</v>
      </c>
      <c r="I127" s="292" t="s">
        <v>3778</v>
      </c>
      <c r="J127" s="292">
        <v>15</v>
      </c>
      <c r="K127" s="333"/>
    </row>
    <row r="128" spans="2:11" ht="15" customHeight="1">
      <c r="B128" s="331"/>
      <c r="C128" s="313" t="s">
        <v>3789</v>
      </c>
      <c r="D128" s="313"/>
      <c r="E128" s="313"/>
      <c r="F128" s="314" t="s">
        <v>3782</v>
      </c>
      <c r="G128" s="313"/>
      <c r="H128" s="313" t="s">
        <v>3790</v>
      </c>
      <c r="I128" s="313" t="s">
        <v>3778</v>
      </c>
      <c r="J128" s="313">
        <v>15</v>
      </c>
      <c r="K128" s="333"/>
    </row>
    <row r="129" spans="2:11" ht="15" customHeight="1">
      <c r="B129" s="331"/>
      <c r="C129" s="313" t="s">
        <v>3791</v>
      </c>
      <c r="D129" s="313"/>
      <c r="E129" s="313"/>
      <c r="F129" s="314" t="s">
        <v>3782</v>
      </c>
      <c r="G129" s="313"/>
      <c r="H129" s="313" t="s">
        <v>3792</v>
      </c>
      <c r="I129" s="313" t="s">
        <v>3778</v>
      </c>
      <c r="J129" s="313">
        <v>20</v>
      </c>
      <c r="K129" s="333"/>
    </row>
    <row r="130" spans="2:11" ht="15" customHeight="1">
      <c r="B130" s="331"/>
      <c r="C130" s="313" t="s">
        <v>3793</v>
      </c>
      <c r="D130" s="313"/>
      <c r="E130" s="313"/>
      <c r="F130" s="314" t="s">
        <v>3782</v>
      </c>
      <c r="G130" s="313"/>
      <c r="H130" s="313" t="s">
        <v>3794</v>
      </c>
      <c r="I130" s="313" t="s">
        <v>3778</v>
      </c>
      <c r="J130" s="313">
        <v>20</v>
      </c>
      <c r="K130" s="333"/>
    </row>
    <row r="131" spans="2:11" ht="15" customHeight="1">
      <c r="B131" s="331"/>
      <c r="C131" s="292" t="s">
        <v>3781</v>
      </c>
      <c r="D131" s="292"/>
      <c r="E131" s="292"/>
      <c r="F131" s="311" t="s">
        <v>3782</v>
      </c>
      <c r="G131" s="292"/>
      <c r="H131" s="292" t="s">
        <v>3815</v>
      </c>
      <c r="I131" s="292" t="s">
        <v>3778</v>
      </c>
      <c r="J131" s="292">
        <v>50</v>
      </c>
      <c r="K131" s="333"/>
    </row>
    <row r="132" spans="2:11" ht="15" customHeight="1">
      <c r="B132" s="331"/>
      <c r="C132" s="292" t="s">
        <v>3795</v>
      </c>
      <c r="D132" s="292"/>
      <c r="E132" s="292"/>
      <c r="F132" s="311" t="s">
        <v>3782</v>
      </c>
      <c r="G132" s="292"/>
      <c r="H132" s="292" t="s">
        <v>3815</v>
      </c>
      <c r="I132" s="292" t="s">
        <v>3778</v>
      </c>
      <c r="J132" s="292">
        <v>50</v>
      </c>
      <c r="K132" s="333"/>
    </row>
    <row r="133" spans="2:11" ht="15" customHeight="1">
      <c r="B133" s="331"/>
      <c r="C133" s="292" t="s">
        <v>3801</v>
      </c>
      <c r="D133" s="292"/>
      <c r="E133" s="292"/>
      <c r="F133" s="311" t="s">
        <v>3782</v>
      </c>
      <c r="G133" s="292"/>
      <c r="H133" s="292" t="s">
        <v>3815</v>
      </c>
      <c r="I133" s="292" t="s">
        <v>3778</v>
      </c>
      <c r="J133" s="292">
        <v>50</v>
      </c>
      <c r="K133" s="333"/>
    </row>
    <row r="134" spans="2:11" ht="15" customHeight="1">
      <c r="B134" s="331"/>
      <c r="C134" s="292" t="s">
        <v>3803</v>
      </c>
      <c r="D134" s="292"/>
      <c r="E134" s="292"/>
      <c r="F134" s="311" t="s">
        <v>3782</v>
      </c>
      <c r="G134" s="292"/>
      <c r="H134" s="292" t="s">
        <v>3815</v>
      </c>
      <c r="I134" s="292" t="s">
        <v>3778</v>
      </c>
      <c r="J134" s="292">
        <v>50</v>
      </c>
      <c r="K134" s="333"/>
    </row>
    <row r="135" spans="2:11" ht="15" customHeight="1">
      <c r="B135" s="331"/>
      <c r="C135" s="292" t="s">
        <v>191</v>
      </c>
      <c r="D135" s="292"/>
      <c r="E135" s="292"/>
      <c r="F135" s="311" t="s">
        <v>3782</v>
      </c>
      <c r="G135" s="292"/>
      <c r="H135" s="292" t="s">
        <v>3828</v>
      </c>
      <c r="I135" s="292" t="s">
        <v>3778</v>
      </c>
      <c r="J135" s="292">
        <v>255</v>
      </c>
      <c r="K135" s="333"/>
    </row>
    <row r="136" spans="2:11" ht="15" customHeight="1">
      <c r="B136" s="331"/>
      <c r="C136" s="292" t="s">
        <v>3805</v>
      </c>
      <c r="D136" s="292"/>
      <c r="E136" s="292"/>
      <c r="F136" s="311" t="s">
        <v>3776</v>
      </c>
      <c r="G136" s="292"/>
      <c r="H136" s="292" t="s">
        <v>3829</v>
      </c>
      <c r="I136" s="292" t="s">
        <v>3807</v>
      </c>
      <c r="J136" s="292"/>
      <c r="K136" s="333"/>
    </row>
    <row r="137" spans="2:11" ht="15" customHeight="1">
      <c r="B137" s="331"/>
      <c r="C137" s="292" t="s">
        <v>3808</v>
      </c>
      <c r="D137" s="292"/>
      <c r="E137" s="292"/>
      <c r="F137" s="311" t="s">
        <v>3776</v>
      </c>
      <c r="G137" s="292"/>
      <c r="H137" s="292" t="s">
        <v>3830</v>
      </c>
      <c r="I137" s="292" t="s">
        <v>3810</v>
      </c>
      <c r="J137" s="292"/>
      <c r="K137" s="333"/>
    </row>
    <row r="138" spans="2:11" ht="15" customHeight="1">
      <c r="B138" s="331"/>
      <c r="C138" s="292" t="s">
        <v>3811</v>
      </c>
      <c r="D138" s="292"/>
      <c r="E138" s="292"/>
      <c r="F138" s="311" t="s">
        <v>3776</v>
      </c>
      <c r="G138" s="292"/>
      <c r="H138" s="292" t="s">
        <v>3811</v>
      </c>
      <c r="I138" s="292" t="s">
        <v>3810</v>
      </c>
      <c r="J138" s="292"/>
      <c r="K138" s="333"/>
    </row>
    <row r="139" spans="2:11" ht="15" customHeight="1">
      <c r="B139" s="331"/>
      <c r="C139" s="292" t="s">
        <v>42</v>
      </c>
      <c r="D139" s="292"/>
      <c r="E139" s="292"/>
      <c r="F139" s="311" t="s">
        <v>3776</v>
      </c>
      <c r="G139" s="292"/>
      <c r="H139" s="292" t="s">
        <v>3831</v>
      </c>
      <c r="I139" s="292" t="s">
        <v>3810</v>
      </c>
      <c r="J139" s="292"/>
      <c r="K139" s="333"/>
    </row>
    <row r="140" spans="2:11" ht="15" customHeight="1">
      <c r="B140" s="331"/>
      <c r="C140" s="292" t="s">
        <v>3832</v>
      </c>
      <c r="D140" s="292"/>
      <c r="E140" s="292"/>
      <c r="F140" s="311" t="s">
        <v>3776</v>
      </c>
      <c r="G140" s="292"/>
      <c r="H140" s="292" t="s">
        <v>3833</v>
      </c>
      <c r="I140" s="292" t="s">
        <v>3810</v>
      </c>
      <c r="J140" s="292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8"/>
      <c r="C142" s="288"/>
      <c r="D142" s="288"/>
      <c r="E142" s="288"/>
      <c r="F142" s="323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415" t="s">
        <v>3834</v>
      </c>
      <c r="D145" s="415"/>
      <c r="E145" s="415"/>
      <c r="F145" s="415"/>
      <c r="G145" s="415"/>
      <c r="H145" s="415"/>
      <c r="I145" s="415"/>
      <c r="J145" s="415"/>
      <c r="K145" s="303"/>
    </row>
    <row r="146" spans="2:11" ht="17.25" customHeight="1">
      <c r="B146" s="302"/>
      <c r="C146" s="304" t="s">
        <v>3770</v>
      </c>
      <c r="D146" s="304"/>
      <c r="E146" s="304"/>
      <c r="F146" s="304" t="s">
        <v>3771</v>
      </c>
      <c r="G146" s="305"/>
      <c r="H146" s="304" t="s">
        <v>186</v>
      </c>
      <c r="I146" s="304" t="s">
        <v>61</v>
      </c>
      <c r="J146" s="304" t="s">
        <v>3772</v>
      </c>
      <c r="K146" s="303"/>
    </row>
    <row r="147" spans="2:11" ht="17.25" customHeight="1">
      <c r="B147" s="302"/>
      <c r="C147" s="306" t="s">
        <v>3773</v>
      </c>
      <c r="D147" s="306"/>
      <c r="E147" s="306"/>
      <c r="F147" s="307" t="s">
        <v>3774</v>
      </c>
      <c r="G147" s="308"/>
      <c r="H147" s="306"/>
      <c r="I147" s="306"/>
      <c r="J147" s="306" t="s">
        <v>3775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3779</v>
      </c>
      <c r="D149" s="292"/>
      <c r="E149" s="292"/>
      <c r="F149" s="338" t="s">
        <v>3776</v>
      </c>
      <c r="G149" s="292"/>
      <c r="H149" s="337" t="s">
        <v>3815</v>
      </c>
      <c r="I149" s="337" t="s">
        <v>3778</v>
      </c>
      <c r="J149" s="337">
        <v>120</v>
      </c>
      <c r="K149" s="333"/>
    </row>
    <row r="150" spans="2:11" ht="15" customHeight="1">
      <c r="B150" s="312"/>
      <c r="C150" s="337" t="s">
        <v>3824</v>
      </c>
      <c r="D150" s="292"/>
      <c r="E150" s="292"/>
      <c r="F150" s="338" t="s">
        <v>3776</v>
      </c>
      <c r="G150" s="292"/>
      <c r="H150" s="337" t="s">
        <v>3835</v>
      </c>
      <c r="I150" s="337" t="s">
        <v>3778</v>
      </c>
      <c r="J150" s="337" t="s">
        <v>3826</v>
      </c>
      <c r="K150" s="333"/>
    </row>
    <row r="151" spans="2:11" ht="15" customHeight="1">
      <c r="B151" s="312"/>
      <c r="C151" s="337" t="s">
        <v>117</v>
      </c>
      <c r="D151" s="292"/>
      <c r="E151" s="292"/>
      <c r="F151" s="338" t="s">
        <v>3776</v>
      </c>
      <c r="G151" s="292"/>
      <c r="H151" s="337" t="s">
        <v>3836</v>
      </c>
      <c r="I151" s="337" t="s">
        <v>3778</v>
      </c>
      <c r="J151" s="337" t="s">
        <v>3826</v>
      </c>
      <c r="K151" s="333"/>
    </row>
    <row r="152" spans="2:11" ht="15" customHeight="1">
      <c r="B152" s="312"/>
      <c r="C152" s="337" t="s">
        <v>3781</v>
      </c>
      <c r="D152" s="292"/>
      <c r="E152" s="292"/>
      <c r="F152" s="338" t="s">
        <v>3782</v>
      </c>
      <c r="G152" s="292"/>
      <c r="H152" s="337" t="s">
        <v>3815</v>
      </c>
      <c r="I152" s="337" t="s">
        <v>3778</v>
      </c>
      <c r="J152" s="337">
        <v>50</v>
      </c>
      <c r="K152" s="333"/>
    </row>
    <row r="153" spans="2:11" ht="15" customHeight="1">
      <c r="B153" s="312"/>
      <c r="C153" s="337" t="s">
        <v>3784</v>
      </c>
      <c r="D153" s="292"/>
      <c r="E153" s="292"/>
      <c r="F153" s="338" t="s">
        <v>3776</v>
      </c>
      <c r="G153" s="292"/>
      <c r="H153" s="337" t="s">
        <v>3815</v>
      </c>
      <c r="I153" s="337" t="s">
        <v>3786</v>
      </c>
      <c r="J153" s="337"/>
      <c r="K153" s="333"/>
    </row>
    <row r="154" spans="2:11" ht="15" customHeight="1">
      <c r="B154" s="312"/>
      <c r="C154" s="337" t="s">
        <v>3795</v>
      </c>
      <c r="D154" s="292"/>
      <c r="E154" s="292"/>
      <c r="F154" s="338" t="s">
        <v>3782</v>
      </c>
      <c r="G154" s="292"/>
      <c r="H154" s="337" t="s">
        <v>3815</v>
      </c>
      <c r="I154" s="337" t="s">
        <v>3778</v>
      </c>
      <c r="J154" s="337">
        <v>50</v>
      </c>
      <c r="K154" s="333"/>
    </row>
    <row r="155" spans="2:11" ht="15" customHeight="1">
      <c r="B155" s="312"/>
      <c r="C155" s="337" t="s">
        <v>3803</v>
      </c>
      <c r="D155" s="292"/>
      <c r="E155" s="292"/>
      <c r="F155" s="338" t="s">
        <v>3782</v>
      </c>
      <c r="G155" s="292"/>
      <c r="H155" s="337" t="s">
        <v>3815</v>
      </c>
      <c r="I155" s="337" t="s">
        <v>3778</v>
      </c>
      <c r="J155" s="337">
        <v>50</v>
      </c>
      <c r="K155" s="333"/>
    </row>
    <row r="156" spans="2:11" ht="15" customHeight="1">
      <c r="B156" s="312"/>
      <c r="C156" s="337" t="s">
        <v>3801</v>
      </c>
      <c r="D156" s="292"/>
      <c r="E156" s="292"/>
      <c r="F156" s="338" t="s">
        <v>3782</v>
      </c>
      <c r="G156" s="292"/>
      <c r="H156" s="337" t="s">
        <v>3815</v>
      </c>
      <c r="I156" s="337" t="s">
        <v>3778</v>
      </c>
      <c r="J156" s="337">
        <v>50</v>
      </c>
      <c r="K156" s="333"/>
    </row>
    <row r="157" spans="2:11" ht="15" customHeight="1">
      <c r="B157" s="312"/>
      <c r="C157" s="337" t="s">
        <v>176</v>
      </c>
      <c r="D157" s="292"/>
      <c r="E157" s="292"/>
      <c r="F157" s="338" t="s">
        <v>3776</v>
      </c>
      <c r="G157" s="292"/>
      <c r="H157" s="337" t="s">
        <v>3837</v>
      </c>
      <c r="I157" s="337" t="s">
        <v>3778</v>
      </c>
      <c r="J157" s="337" t="s">
        <v>3838</v>
      </c>
      <c r="K157" s="333"/>
    </row>
    <row r="158" spans="2:11" ht="15" customHeight="1">
      <c r="B158" s="312"/>
      <c r="C158" s="337" t="s">
        <v>3839</v>
      </c>
      <c r="D158" s="292"/>
      <c r="E158" s="292"/>
      <c r="F158" s="338" t="s">
        <v>3776</v>
      </c>
      <c r="G158" s="292"/>
      <c r="H158" s="337" t="s">
        <v>3840</v>
      </c>
      <c r="I158" s="337" t="s">
        <v>3810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8"/>
      <c r="C160" s="292"/>
      <c r="D160" s="292"/>
      <c r="E160" s="292"/>
      <c r="F160" s="311"/>
      <c r="G160" s="292"/>
      <c r="H160" s="292"/>
      <c r="I160" s="292"/>
      <c r="J160" s="292"/>
      <c r="K160" s="288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14" t="s">
        <v>3841</v>
      </c>
      <c r="D163" s="414"/>
      <c r="E163" s="414"/>
      <c r="F163" s="414"/>
      <c r="G163" s="414"/>
      <c r="H163" s="414"/>
      <c r="I163" s="414"/>
      <c r="J163" s="414"/>
      <c r="K163" s="284"/>
    </row>
    <row r="164" spans="2:11" ht="17.25" customHeight="1">
      <c r="B164" s="283"/>
      <c r="C164" s="304" t="s">
        <v>3770</v>
      </c>
      <c r="D164" s="304"/>
      <c r="E164" s="304"/>
      <c r="F164" s="304" t="s">
        <v>3771</v>
      </c>
      <c r="G164" s="341"/>
      <c r="H164" s="342" t="s">
        <v>186</v>
      </c>
      <c r="I164" s="342" t="s">
        <v>61</v>
      </c>
      <c r="J164" s="304" t="s">
        <v>3772</v>
      </c>
      <c r="K164" s="284"/>
    </row>
    <row r="165" spans="2:11" ht="17.25" customHeight="1">
      <c r="B165" s="285"/>
      <c r="C165" s="306" t="s">
        <v>3773</v>
      </c>
      <c r="D165" s="306"/>
      <c r="E165" s="306"/>
      <c r="F165" s="307" t="s">
        <v>3774</v>
      </c>
      <c r="G165" s="343"/>
      <c r="H165" s="344"/>
      <c r="I165" s="344"/>
      <c r="J165" s="306" t="s">
        <v>3775</v>
      </c>
      <c r="K165" s="286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2" t="s">
        <v>3779</v>
      </c>
      <c r="D167" s="292"/>
      <c r="E167" s="292"/>
      <c r="F167" s="311" t="s">
        <v>3776</v>
      </c>
      <c r="G167" s="292"/>
      <c r="H167" s="292" t="s">
        <v>3815</v>
      </c>
      <c r="I167" s="292" t="s">
        <v>3778</v>
      </c>
      <c r="J167" s="292">
        <v>120</v>
      </c>
      <c r="K167" s="333"/>
    </row>
    <row r="168" spans="2:11" ht="15" customHeight="1">
      <c r="B168" s="312"/>
      <c r="C168" s="292" t="s">
        <v>3824</v>
      </c>
      <c r="D168" s="292"/>
      <c r="E168" s="292"/>
      <c r="F168" s="311" t="s">
        <v>3776</v>
      </c>
      <c r="G168" s="292"/>
      <c r="H168" s="292" t="s">
        <v>3825</v>
      </c>
      <c r="I168" s="292" t="s">
        <v>3778</v>
      </c>
      <c r="J168" s="292" t="s">
        <v>3826</v>
      </c>
      <c r="K168" s="333"/>
    </row>
    <row r="169" spans="2:11" ht="15" customHeight="1">
      <c r="B169" s="312"/>
      <c r="C169" s="292" t="s">
        <v>117</v>
      </c>
      <c r="D169" s="292"/>
      <c r="E169" s="292"/>
      <c r="F169" s="311" t="s">
        <v>3776</v>
      </c>
      <c r="G169" s="292"/>
      <c r="H169" s="292" t="s">
        <v>3842</v>
      </c>
      <c r="I169" s="292" t="s">
        <v>3778</v>
      </c>
      <c r="J169" s="292" t="s">
        <v>3826</v>
      </c>
      <c r="K169" s="333"/>
    </row>
    <row r="170" spans="2:11" ht="15" customHeight="1">
      <c r="B170" s="312"/>
      <c r="C170" s="292" t="s">
        <v>3781</v>
      </c>
      <c r="D170" s="292"/>
      <c r="E170" s="292"/>
      <c r="F170" s="311" t="s">
        <v>3782</v>
      </c>
      <c r="G170" s="292"/>
      <c r="H170" s="292" t="s">
        <v>3842</v>
      </c>
      <c r="I170" s="292" t="s">
        <v>3778</v>
      </c>
      <c r="J170" s="292">
        <v>50</v>
      </c>
      <c r="K170" s="333"/>
    </row>
    <row r="171" spans="2:11" ht="15" customHeight="1">
      <c r="B171" s="312"/>
      <c r="C171" s="292" t="s">
        <v>3784</v>
      </c>
      <c r="D171" s="292"/>
      <c r="E171" s="292"/>
      <c r="F171" s="311" t="s">
        <v>3776</v>
      </c>
      <c r="G171" s="292"/>
      <c r="H171" s="292" t="s">
        <v>3842</v>
      </c>
      <c r="I171" s="292" t="s">
        <v>3786</v>
      </c>
      <c r="J171" s="292"/>
      <c r="K171" s="333"/>
    </row>
    <row r="172" spans="2:11" ht="15" customHeight="1">
      <c r="B172" s="312"/>
      <c r="C172" s="292" t="s">
        <v>3795</v>
      </c>
      <c r="D172" s="292"/>
      <c r="E172" s="292"/>
      <c r="F172" s="311" t="s">
        <v>3782</v>
      </c>
      <c r="G172" s="292"/>
      <c r="H172" s="292" t="s">
        <v>3842</v>
      </c>
      <c r="I172" s="292" t="s">
        <v>3778</v>
      </c>
      <c r="J172" s="292">
        <v>50</v>
      </c>
      <c r="K172" s="333"/>
    </row>
    <row r="173" spans="2:11" ht="15" customHeight="1">
      <c r="B173" s="312"/>
      <c r="C173" s="292" t="s">
        <v>3803</v>
      </c>
      <c r="D173" s="292"/>
      <c r="E173" s="292"/>
      <c r="F173" s="311" t="s">
        <v>3782</v>
      </c>
      <c r="G173" s="292"/>
      <c r="H173" s="292" t="s">
        <v>3842</v>
      </c>
      <c r="I173" s="292" t="s">
        <v>3778</v>
      </c>
      <c r="J173" s="292">
        <v>50</v>
      </c>
      <c r="K173" s="333"/>
    </row>
    <row r="174" spans="2:11" ht="15" customHeight="1">
      <c r="B174" s="312"/>
      <c r="C174" s="292" t="s">
        <v>3801</v>
      </c>
      <c r="D174" s="292"/>
      <c r="E174" s="292"/>
      <c r="F174" s="311" t="s">
        <v>3782</v>
      </c>
      <c r="G174" s="292"/>
      <c r="H174" s="292" t="s">
        <v>3842</v>
      </c>
      <c r="I174" s="292" t="s">
        <v>3778</v>
      </c>
      <c r="J174" s="292">
        <v>50</v>
      </c>
      <c r="K174" s="333"/>
    </row>
    <row r="175" spans="2:11" ht="15" customHeight="1">
      <c r="B175" s="312"/>
      <c r="C175" s="292" t="s">
        <v>185</v>
      </c>
      <c r="D175" s="292"/>
      <c r="E175" s="292"/>
      <c r="F175" s="311" t="s">
        <v>3776</v>
      </c>
      <c r="G175" s="292"/>
      <c r="H175" s="292" t="s">
        <v>3843</v>
      </c>
      <c r="I175" s="292" t="s">
        <v>3844</v>
      </c>
      <c r="J175" s="292"/>
      <c r="K175" s="333"/>
    </row>
    <row r="176" spans="2:11" ht="15" customHeight="1">
      <c r="B176" s="312"/>
      <c r="C176" s="292" t="s">
        <v>61</v>
      </c>
      <c r="D176" s="292"/>
      <c r="E176" s="292"/>
      <c r="F176" s="311" t="s">
        <v>3776</v>
      </c>
      <c r="G176" s="292"/>
      <c r="H176" s="292" t="s">
        <v>3845</v>
      </c>
      <c r="I176" s="292" t="s">
        <v>3846</v>
      </c>
      <c r="J176" s="292">
        <v>1</v>
      </c>
      <c r="K176" s="333"/>
    </row>
    <row r="177" spans="2:11" ht="15" customHeight="1">
      <c r="B177" s="312"/>
      <c r="C177" s="292" t="s">
        <v>57</v>
      </c>
      <c r="D177" s="292"/>
      <c r="E177" s="292"/>
      <c r="F177" s="311" t="s">
        <v>3776</v>
      </c>
      <c r="G177" s="292"/>
      <c r="H177" s="292" t="s">
        <v>3847</v>
      </c>
      <c r="I177" s="292" t="s">
        <v>3778</v>
      </c>
      <c r="J177" s="292">
        <v>20</v>
      </c>
      <c r="K177" s="333"/>
    </row>
    <row r="178" spans="2:11" ht="15" customHeight="1">
      <c r="B178" s="312"/>
      <c r="C178" s="292" t="s">
        <v>186</v>
      </c>
      <c r="D178" s="292"/>
      <c r="E178" s="292"/>
      <c r="F178" s="311" t="s">
        <v>3776</v>
      </c>
      <c r="G178" s="292"/>
      <c r="H178" s="292" t="s">
        <v>3848</v>
      </c>
      <c r="I178" s="292" t="s">
        <v>3778</v>
      </c>
      <c r="J178" s="292">
        <v>255</v>
      </c>
      <c r="K178" s="333"/>
    </row>
    <row r="179" spans="2:11" ht="15" customHeight="1">
      <c r="B179" s="312"/>
      <c r="C179" s="292" t="s">
        <v>187</v>
      </c>
      <c r="D179" s="292"/>
      <c r="E179" s="292"/>
      <c r="F179" s="311" t="s">
        <v>3776</v>
      </c>
      <c r="G179" s="292"/>
      <c r="H179" s="292" t="s">
        <v>3741</v>
      </c>
      <c r="I179" s="292" t="s">
        <v>3778</v>
      </c>
      <c r="J179" s="292">
        <v>10</v>
      </c>
      <c r="K179" s="333"/>
    </row>
    <row r="180" spans="2:11" ht="15" customHeight="1">
      <c r="B180" s="312"/>
      <c r="C180" s="292" t="s">
        <v>188</v>
      </c>
      <c r="D180" s="292"/>
      <c r="E180" s="292"/>
      <c r="F180" s="311" t="s">
        <v>3776</v>
      </c>
      <c r="G180" s="292"/>
      <c r="H180" s="292" t="s">
        <v>3849</v>
      </c>
      <c r="I180" s="292" t="s">
        <v>3810</v>
      </c>
      <c r="J180" s="292"/>
      <c r="K180" s="333"/>
    </row>
    <row r="181" spans="2:11" ht="15" customHeight="1">
      <c r="B181" s="312"/>
      <c r="C181" s="292" t="s">
        <v>3850</v>
      </c>
      <c r="D181" s="292"/>
      <c r="E181" s="292"/>
      <c r="F181" s="311" t="s">
        <v>3776</v>
      </c>
      <c r="G181" s="292"/>
      <c r="H181" s="292" t="s">
        <v>3851</v>
      </c>
      <c r="I181" s="292" t="s">
        <v>3810</v>
      </c>
      <c r="J181" s="292"/>
      <c r="K181" s="333"/>
    </row>
    <row r="182" spans="2:11" ht="15" customHeight="1">
      <c r="B182" s="312"/>
      <c r="C182" s="292" t="s">
        <v>3839</v>
      </c>
      <c r="D182" s="292"/>
      <c r="E182" s="292"/>
      <c r="F182" s="311" t="s">
        <v>3776</v>
      </c>
      <c r="G182" s="292"/>
      <c r="H182" s="292" t="s">
        <v>3852</v>
      </c>
      <c r="I182" s="292" t="s">
        <v>3810</v>
      </c>
      <c r="J182" s="292"/>
      <c r="K182" s="333"/>
    </row>
    <row r="183" spans="2:11" ht="15" customHeight="1">
      <c r="B183" s="312"/>
      <c r="C183" s="292" t="s">
        <v>190</v>
      </c>
      <c r="D183" s="292"/>
      <c r="E183" s="292"/>
      <c r="F183" s="311" t="s">
        <v>3782</v>
      </c>
      <c r="G183" s="292"/>
      <c r="H183" s="292" t="s">
        <v>3853</v>
      </c>
      <c r="I183" s="292" t="s">
        <v>3778</v>
      </c>
      <c r="J183" s="292">
        <v>50</v>
      </c>
      <c r="K183" s="333"/>
    </row>
    <row r="184" spans="2:11" ht="15" customHeight="1">
      <c r="B184" s="312"/>
      <c r="C184" s="292" t="s">
        <v>3854</v>
      </c>
      <c r="D184" s="292"/>
      <c r="E184" s="292"/>
      <c r="F184" s="311" t="s">
        <v>3782</v>
      </c>
      <c r="G184" s="292"/>
      <c r="H184" s="292" t="s">
        <v>3855</v>
      </c>
      <c r="I184" s="292" t="s">
        <v>3856</v>
      </c>
      <c r="J184" s="292"/>
      <c r="K184" s="333"/>
    </row>
    <row r="185" spans="2:11" ht="15" customHeight="1">
      <c r="B185" s="312"/>
      <c r="C185" s="292" t="s">
        <v>3857</v>
      </c>
      <c r="D185" s="292"/>
      <c r="E185" s="292"/>
      <c r="F185" s="311" t="s">
        <v>3782</v>
      </c>
      <c r="G185" s="292"/>
      <c r="H185" s="292" t="s">
        <v>3858</v>
      </c>
      <c r="I185" s="292" t="s">
        <v>3856</v>
      </c>
      <c r="J185" s="292"/>
      <c r="K185" s="333"/>
    </row>
    <row r="186" spans="2:11" ht="15" customHeight="1">
      <c r="B186" s="312"/>
      <c r="C186" s="292" t="s">
        <v>3859</v>
      </c>
      <c r="D186" s="292"/>
      <c r="E186" s="292"/>
      <c r="F186" s="311" t="s">
        <v>3782</v>
      </c>
      <c r="G186" s="292"/>
      <c r="H186" s="292" t="s">
        <v>3860</v>
      </c>
      <c r="I186" s="292" t="s">
        <v>3856</v>
      </c>
      <c r="J186" s="292"/>
      <c r="K186" s="333"/>
    </row>
    <row r="187" spans="2:11" ht="15" customHeight="1">
      <c r="B187" s="312"/>
      <c r="C187" s="345" t="s">
        <v>3861</v>
      </c>
      <c r="D187" s="292"/>
      <c r="E187" s="292"/>
      <c r="F187" s="311" t="s">
        <v>3782</v>
      </c>
      <c r="G187" s="292"/>
      <c r="H187" s="292" t="s">
        <v>3862</v>
      </c>
      <c r="I187" s="292" t="s">
        <v>3863</v>
      </c>
      <c r="J187" s="346" t="s">
        <v>3864</v>
      </c>
      <c r="K187" s="333"/>
    </row>
    <row r="188" spans="2:11" ht="15" customHeight="1">
      <c r="B188" s="312"/>
      <c r="C188" s="297" t="s">
        <v>46</v>
      </c>
      <c r="D188" s="292"/>
      <c r="E188" s="292"/>
      <c r="F188" s="311" t="s">
        <v>3776</v>
      </c>
      <c r="G188" s="292"/>
      <c r="H188" s="288" t="s">
        <v>3865</v>
      </c>
      <c r="I188" s="292" t="s">
        <v>3866</v>
      </c>
      <c r="J188" s="292"/>
      <c r="K188" s="333"/>
    </row>
    <row r="189" spans="2:11" ht="15" customHeight="1">
      <c r="B189" s="312"/>
      <c r="C189" s="297" t="s">
        <v>3867</v>
      </c>
      <c r="D189" s="292"/>
      <c r="E189" s="292"/>
      <c r="F189" s="311" t="s">
        <v>3776</v>
      </c>
      <c r="G189" s="292"/>
      <c r="H189" s="292" t="s">
        <v>3868</v>
      </c>
      <c r="I189" s="292" t="s">
        <v>3810</v>
      </c>
      <c r="J189" s="292"/>
      <c r="K189" s="333"/>
    </row>
    <row r="190" spans="2:11" ht="15" customHeight="1">
      <c r="B190" s="312"/>
      <c r="C190" s="297" t="s">
        <v>3869</v>
      </c>
      <c r="D190" s="292"/>
      <c r="E190" s="292"/>
      <c r="F190" s="311" t="s">
        <v>3776</v>
      </c>
      <c r="G190" s="292"/>
      <c r="H190" s="292" t="s">
        <v>3870</v>
      </c>
      <c r="I190" s="292" t="s">
        <v>3810</v>
      </c>
      <c r="J190" s="292"/>
      <c r="K190" s="333"/>
    </row>
    <row r="191" spans="2:11" ht="15" customHeight="1">
      <c r="B191" s="312"/>
      <c r="C191" s="297" t="s">
        <v>3871</v>
      </c>
      <c r="D191" s="292"/>
      <c r="E191" s="292"/>
      <c r="F191" s="311" t="s">
        <v>3782</v>
      </c>
      <c r="G191" s="292"/>
      <c r="H191" s="292" t="s">
        <v>3872</v>
      </c>
      <c r="I191" s="292" t="s">
        <v>3810</v>
      </c>
      <c r="J191" s="292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8"/>
      <c r="C193" s="292"/>
      <c r="D193" s="292"/>
      <c r="E193" s="292"/>
      <c r="F193" s="311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1"/>
      <c r="G194" s="292"/>
      <c r="H194" s="292"/>
      <c r="I194" s="292"/>
      <c r="J194" s="292"/>
      <c r="K194" s="288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414" t="s">
        <v>3873</v>
      </c>
      <c r="D197" s="414"/>
      <c r="E197" s="414"/>
      <c r="F197" s="414"/>
      <c r="G197" s="414"/>
      <c r="H197" s="414"/>
      <c r="I197" s="414"/>
      <c r="J197" s="414"/>
      <c r="K197" s="284"/>
    </row>
    <row r="198" spans="2:11" ht="25.5" customHeight="1">
      <c r="B198" s="283"/>
      <c r="C198" s="348" t="s">
        <v>3874</v>
      </c>
      <c r="D198" s="348"/>
      <c r="E198" s="348"/>
      <c r="F198" s="348" t="s">
        <v>3875</v>
      </c>
      <c r="G198" s="349"/>
      <c r="H198" s="413" t="s">
        <v>3876</v>
      </c>
      <c r="I198" s="413"/>
      <c r="J198" s="413"/>
      <c r="K198" s="284"/>
    </row>
    <row r="199" spans="2:11" ht="5.25" customHeight="1">
      <c r="B199" s="312"/>
      <c r="C199" s="309"/>
      <c r="D199" s="309"/>
      <c r="E199" s="309"/>
      <c r="F199" s="309"/>
      <c r="G199" s="292"/>
      <c r="H199" s="309"/>
      <c r="I199" s="309"/>
      <c r="J199" s="309"/>
      <c r="K199" s="333"/>
    </row>
    <row r="200" spans="2:11" ht="15" customHeight="1">
      <c r="B200" s="312"/>
      <c r="C200" s="292" t="s">
        <v>3866</v>
      </c>
      <c r="D200" s="292"/>
      <c r="E200" s="292"/>
      <c r="F200" s="311" t="s">
        <v>47</v>
      </c>
      <c r="G200" s="292"/>
      <c r="H200" s="412" t="s">
        <v>3877</v>
      </c>
      <c r="I200" s="412"/>
      <c r="J200" s="412"/>
      <c r="K200" s="333"/>
    </row>
    <row r="201" spans="2:11" ht="15" customHeight="1">
      <c r="B201" s="312"/>
      <c r="C201" s="318"/>
      <c r="D201" s="292"/>
      <c r="E201" s="292"/>
      <c r="F201" s="311" t="s">
        <v>48</v>
      </c>
      <c r="G201" s="292"/>
      <c r="H201" s="412" t="s">
        <v>3878</v>
      </c>
      <c r="I201" s="412"/>
      <c r="J201" s="412"/>
      <c r="K201" s="333"/>
    </row>
    <row r="202" spans="2:11" ht="15" customHeight="1">
      <c r="B202" s="312"/>
      <c r="C202" s="318"/>
      <c r="D202" s="292"/>
      <c r="E202" s="292"/>
      <c r="F202" s="311" t="s">
        <v>51</v>
      </c>
      <c r="G202" s="292"/>
      <c r="H202" s="412" t="s">
        <v>3879</v>
      </c>
      <c r="I202" s="412"/>
      <c r="J202" s="412"/>
      <c r="K202" s="333"/>
    </row>
    <row r="203" spans="2:11" ht="15" customHeight="1">
      <c r="B203" s="312"/>
      <c r="C203" s="292"/>
      <c r="D203" s="292"/>
      <c r="E203" s="292"/>
      <c r="F203" s="311" t="s">
        <v>49</v>
      </c>
      <c r="G203" s="292"/>
      <c r="H203" s="412" t="s">
        <v>3880</v>
      </c>
      <c r="I203" s="412"/>
      <c r="J203" s="412"/>
      <c r="K203" s="333"/>
    </row>
    <row r="204" spans="2:11" ht="15" customHeight="1">
      <c r="B204" s="312"/>
      <c r="C204" s="292"/>
      <c r="D204" s="292"/>
      <c r="E204" s="292"/>
      <c r="F204" s="311" t="s">
        <v>50</v>
      </c>
      <c r="G204" s="292"/>
      <c r="H204" s="412" t="s">
        <v>3881</v>
      </c>
      <c r="I204" s="412"/>
      <c r="J204" s="412"/>
      <c r="K204" s="333"/>
    </row>
    <row r="205" spans="2:11" ht="15" customHeight="1">
      <c r="B205" s="312"/>
      <c r="C205" s="292"/>
      <c r="D205" s="292"/>
      <c r="E205" s="292"/>
      <c r="F205" s="311"/>
      <c r="G205" s="292"/>
      <c r="H205" s="292"/>
      <c r="I205" s="292"/>
      <c r="J205" s="292"/>
      <c r="K205" s="333"/>
    </row>
    <row r="206" spans="2:11" ht="15" customHeight="1">
      <c r="B206" s="312"/>
      <c r="C206" s="292" t="s">
        <v>3822</v>
      </c>
      <c r="D206" s="292"/>
      <c r="E206" s="292"/>
      <c r="F206" s="311" t="s">
        <v>89</v>
      </c>
      <c r="G206" s="292"/>
      <c r="H206" s="412" t="s">
        <v>3882</v>
      </c>
      <c r="I206" s="412"/>
      <c r="J206" s="412"/>
      <c r="K206" s="333"/>
    </row>
    <row r="207" spans="2:11" ht="15" customHeight="1">
      <c r="B207" s="312"/>
      <c r="C207" s="318"/>
      <c r="D207" s="292"/>
      <c r="E207" s="292"/>
      <c r="F207" s="311" t="s">
        <v>3724</v>
      </c>
      <c r="G207" s="292"/>
      <c r="H207" s="412" t="s">
        <v>3725</v>
      </c>
      <c r="I207" s="412"/>
      <c r="J207" s="412"/>
      <c r="K207" s="333"/>
    </row>
    <row r="208" spans="2:11" ht="15" customHeight="1">
      <c r="B208" s="312"/>
      <c r="C208" s="292"/>
      <c r="D208" s="292"/>
      <c r="E208" s="292"/>
      <c r="F208" s="311" t="s">
        <v>3722</v>
      </c>
      <c r="G208" s="292"/>
      <c r="H208" s="412" t="s">
        <v>3883</v>
      </c>
      <c r="I208" s="412"/>
      <c r="J208" s="412"/>
      <c r="K208" s="333"/>
    </row>
    <row r="209" spans="2:11" ht="15" customHeight="1">
      <c r="B209" s="350"/>
      <c r="C209" s="318"/>
      <c r="D209" s="318"/>
      <c r="E209" s="318"/>
      <c r="F209" s="311" t="s">
        <v>83</v>
      </c>
      <c r="G209" s="297"/>
      <c r="H209" s="411" t="s">
        <v>82</v>
      </c>
      <c r="I209" s="411"/>
      <c r="J209" s="411"/>
      <c r="K209" s="351"/>
    </row>
    <row r="210" spans="2:11" ht="15" customHeight="1">
      <c r="B210" s="350"/>
      <c r="C210" s="318"/>
      <c r="D210" s="318"/>
      <c r="E210" s="318"/>
      <c r="F210" s="311" t="s">
        <v>2823</v>
      </c>
      <c r="G210" s="297"/>
      <c r="H210" s="411" t="s">
        <v>126</v>
      </c>
      <c r="I210" s="411"/>
      <c r="J210" s="411"/>
      <c r="K210" s="351"/>
    </row>
    <row r="211" spans="2:11" ht="15" customHeight="1">
      <c r="B211" s="350"/>
      <c r="C211" s="318"/>
      <c r="D211" s="318"/>
      <c r="E211" s="318"/>
      <c r="F211" s="352"/>
      <c r="G211" s="297"/>
      <c r="H211" s="353"/>
      <c r="I211" s="353"/>
      <c r="J211" s="353"/>
      <c r="K211" s="351"/>
    </row>
    <row r="212" spans="2:11" ht="15" customHeight="1">
      <c r="B212" s="350"/>
      <c r="C212" s="292" t="s">
        <v>3846</v>
      </c>
      <c r="D212" s="318"/>
      <c r="E212" s="318"/>
      <c r="F212" s="311">
        <v>1</v>
      </c>
      <c r="G212" s="297"/>
      <c r="H212" s="411" t="s">
        <v>3884</v>
      </c>
      <c r="I212" s="411"/>
      <c r="J212" s="411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7"/>
      <c r="H213" s="411" t="s">
        <v>3885</v>
      </c>
      <c r="I213" s="411"/>
      <c r="J213" s="411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7"/>
      <c r="H214" s="411" t="s">
        <v>3886</v>
      </c>
      <c r="I214" s="411"/>
      <c r="J214" s="411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7"/>
      <c r="H215" s="411" t="s">
        <v>3887</v>
      </c>
      <c r="I215" s="411"/>
      <c r="J215" s="411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90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271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ROUND(J80,2)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ROUND(SUM(BE80:BE172), 2)</f>
        <v>0</v>
      </c>
      <c r="G30" s="43"/>
      <c r="H30" s="43"/>
      <c r="I30" s="141">
        <v>0.21</v>
      </c>
      <c r="J30" s="140">
        <f>ROUND(ROUND((SUM(BE80:BE172)),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ROUND(SUM(BF80:BF172), 2)</f>
        <v>0</v>
      </c>
      <c r="G31" s="43"/>
      <c r="H31" s="43"/>
      <c r="I31" s="141">
        <v>0.15</v>
      </c>
      <c r="J31" s="140">
        <f>ROUND(ROUND((SUM(BF80:BF172)),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ROUND(SUM(BG80:BG172),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ROUND(SUM(BH80:BH172),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ROUND(SUM(BI80:BI172),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001 - Příprava území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J80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J81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J82</f>
        <v>0</v>
      </c>
      <c r="K58" s="172"/>
    </row>
    <row r="59" spans="2:47" s="9" customFormat="1" ht="19.899999999999999" customHeight="1">
      <c r="B59" s="166"/>
      <c r="C59" s="167"/>
      <c r="D59" s="168" t="s">
        <v>274</v>
      </c>
      <c r="E59" s="169"/>
      <c r="F59" s="169"/>
      <c r="G59" s="169"/>
      <c r="H59" s="169"/>
      <c r="I59" s="170"/>
      <c r="J59" s="171">
        <f>J121</f>
        <v>0</v>
      </c>
      <c r="K59" s="172"/>
    </row>
    <row r="60" spans="2:47" s="9" customFormat="1" ht="19.899999999999999" customHeight="1">
      <c r="B60" s="166"/>
      <c r="C60" s="167"/>
      <c r="D60" s="168" t="s">
        <v>275</v>
      </c>
      <c r="E60" s="169"/>
      <c r="F60" s="169"/>
      <c r="G60" s="169"/>
      <c r="H60" s="169"/>
      <c r="I60" s="170"/>
      <c r="J60" s="171">
        <f>J144</f>
        <v>0</v>
      </c>
      <c r="K60" s="172"/>
    </row>
    <row r="61" spans="2:47" s="1" customFormat="1" ht="21.7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6.95" customHeight="1">
      <c r="B62" s="57"/>
      <c r="C62" s="58"/>
      <c r="D62" s="58"/>
      <c r="E62" s="58"/>
      <c r="F62" s="58"/>
      <c r="G62" s="58"/>
      <c r="H62" s="58"/>
      <c r="I62" s="149"/>
      <c r="J62" s="58"/>
      <c r="K62" s="59"/>
    </row>
    <row r="66" spans="2:63" s="1" customFormat="1" ht="6.95" customHeight="1">
      <c r="B66" s="60"/>
      <c r="C66" s="61"/>
      <c r="D66" s="61"/>
      <c r="E66" s="61"/>
      <c r="F66" s="61"/>
      <c r="G66" s="61"/>
      <c r="H66" s="61"/>
      <c r="I66" s="152"/>
      <c r="J66" s="61"/>
      <c r="K66" s="61"/>
      <c r="L66" s="62"/>
    </row>
    <row r="67" spans="2:63" s="1" customFormat="1" ht="36.950000000000003" customHeight="1">
      <c r="B67" s="42"/>
      <c r="C67" s="63" t="s">
        <v>184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3" s="1" customFormat="1" ht="6.95" customHeight="1">
      <c r="B68" s="42"/>
      <c r="C68" s="64"/>
      <c r="D68" s="64"/>
      <c r="E68" s="64"/>
      <c r="F68" s="64"/>
      <c r="G68" s="64"/>
      <c r="H68" s="64"/>
      <c r="I68" s="173"/>
      <c r="J68" s="64"/>
      <c r="K68" s="64"/>
      <c r="L68" s="62"/>
    </row>
    <row r="69" spans="2:63" s="1" customFormat="1" ht="14.45" customHeight="1">
      <c r="B69" s="42"/>
      <c r="C69" s="66" t="s">
        <v>18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63" s="1" customFormat="1" ht="16.5" customHeight="1">
      <c r="B70" s="42"/>
      <c r="C70" s="64"/>
      <c r="D70" s="64"/>
      <c r="E70" s="405" t="str">
        <f>E7</f>
        <v>Malešická, 1. a 2. etapa, 2. etapa Za Vackovem - Habrová</v>
      </c>
      <c r="F70" s="406"/>
      <c r="G70" s="406"/>
      <c r="H70" s="406"/>
      <c r="I70" s="173"/>
      <c r="J70" s="64"/>
      <c r="K70" s="64"/>
      <c r="L70" s="62"/>
    </row>
    <row r="71" spans="2:63" s="1" customFormat="1" ht="14.45" customHeight="1">
      <c r="B71" s="42"/>
      <c r="C71" s="66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63" s="1" customFormat="1" ht="17.25" customHeight="1">
      <c r="B72" s="42"/>
      <c r="C72" s="64"/>
      <c r="D72" s="64"/>
      <c r="E72" s="393" t="str">
        <f>E9</f>
        <v>SO 001 - Příprava území</v>
      </c>
      <c r="F72" s="407"/>
      <c r="G72" s="407"/>
      <c r="H72" s="407"/>
      <c r="I72" s="173"/>
      <c r="J72" s="64"/>
      <c r="K72" s="64"/>
      <c r="L72" s="62"/>
    </row>
    <row r="73" spans="2:63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63" s="1" customFormat="1" ht="18" customHeight="1">
      <c r="B74" s="42"/>
      <c r="C74" s="66" t="s">
        <v>23</v>
      </c>
      <c r="D74" s="64"/>
      <c r="E74" s="64"/>
      <c r="F74" s="174" t="str">
        <f>F12</f>
        <v>Praha 3</v>
      </c>
      <c r="G74" s="64"/>
      <c r="H74" s="64"/>
      <c r="I74" s="175" t="s">
        <v>25</v>
      </c>
      <c r="J74" s="74" t="str">
        <f>IF(J12="","",J12)</f>
        <v>25. 10. 2018</v>
      </c>
      <c r="K74" s="64"/>
      <c r="L74" s="62"/>
    </row>
    <row r="75" spans="2:63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63" s="1" customFormat="1">
      <c r="B76" s="42"/>
      <c r="C76" s="66" t="s">
        <v>27</v>
      </c>
      <c r="D76" s="64"/>
      <c r="E76" s="64"/>
      <c r="F76" s="174" t="str">
        <f>E15</f>
        <v>Technická správa komunikací hl. m. Prahy</v>
      </c>
      <c r="G76" s="64"/>
      <c r="H76" s="64"/>
      <c r="I76" s="175" t="s">
        <v>35</v>
      </c>
      <c r="J76" s="174" t="str">
        <f>E21</f>
        <v>NOVÁK &amp; PARTNER, s.r.o.</v>
      </c>
      <c r="K76" s="64"/>
      <c r="L76" s="62"/>
    </row>
    <row r="77" spans="2:63" s="1" customFormat="1" ht="14.45" customHeight="1">
      <c r="B77" s="42"/>
      <c r="C77" s="66" t="s">
        <v>33</v>
      </c>
      <c r="D77" s="64"/>
      <c r="E77" s="64"/>
      <c r="F77" s="174" t="str">
        <f>IF(E18="","",E18)</f>
        <v/>
      </c>
      <c r="G77" s="64"/>
      <c r="H77" s="64"/>
      <c r="I77" s="173"/>
      <c r="J77" s="64"/>
      <c r="K77" s="64"/>
      <c r="L77" s="62"/>
    </row>
    <row r="78" spans="2:63" s="1" customFormat="1" ht="10.3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63" s="10" customFormat="1" ht="29.25" customHeight="1">
      <c r="B79" s="176"/>
      <c r="C79" s="177" t="s">
        <v>185</v>
      </c>
      <c r="D79" s="178" t="s">
        <v>61</v>
      </c>
      <c r="E79" s="178" t="s">
        <v>57</v>
      </c>
      <c r="F79" s="178" t="s">
        <v>186</v>
      </c>
      <c r="G79" s="178" t="s">
        <v>187</v>
      </c>
      <c r="H79" s="178" t="s">
        <v>188</v>
      </c>
      <c r="I79" s="179" t="s">
        <v>189</v>
      </c>
      <c r="J79" s="178" t="s">
        <v>177</v>
      </c>
      <c r="K79" s="180" t="s">
        <v>190</v>
      </c>
      <c r="L79" s="181"/>
      <c r="M79" s="82" t="s">
        <v>191</v>
      </c>
      <c r="N79" s="83" t="s">
        <v>46</v>
      </c>
      <c r="O79" s="83" t="s">
        <v>192</v>
      </c>
      <c r="P79" s="83" t="s">
        <v>193</v>
      </c>
      <c r="Q79" s="83" t="s">
        <v>194</v>
      </c>
      <c r="R79" s="83" t="s">
        <v>195</v>
      </c>
      <c r="S79" s="83" t="s">
        <v>196</v>
      </c>
      <c r="T79" s="84" t="s">
        <v>197</v>
      </c>
    </row>
    <row r="80" spans="2:63" s="1" customFormat="1" ht="29.25" customHeight="1">
      <c r="B80" s="42"/>
      <c r="C80" s="88" t="s">
        <v>178</v>
      </c>
      <c r="D80" s="64"/>
      <c r="E80" s="64"/>
      <c r="F80" s="64"/>
      <c r="G80" s="64"/>
      <c r="H80" s="64"/>
      <c r="I80" s="173"/>
      <c r="J80" s="182">
        <f>BK80</f>
        <v>0</v>
      </c>
      <c r="K80" s="64"/>
      <c r="L80" s="62"/>
      <c r="M80" s="85"/>
      <c r="N80" s="86"/>
      <c r="O80" s="86"/>
      <c r="P80" s="183">
        <f>P81</f>
        <v>0</v>
      </c>
      <c r="Q80" s="86"/>
      <c r="R80" s="183">
        <f>R81</f>
        <v>2.5000000000000001E-4</v>
      </c>
      <c r="S80" s="86"/>
      <c r="T80" s="184">
        <f>T81</f>
        <v>36.268999999999998</v>
      </c>
      <c r="AT80" s="25" t="s">
        <v>75</v>
      </c>
      <c r="AU80" s="25" t="s">
        <v>179</v>
      </c>
      <c r="BK80" s="185">
        <f>BK81</f>
        <v>0</v>
      </c>
    </row>
    <row r="81" spans="2:65" s="11" customFormat="1" ht="37.35" customHeight="1">
      <c r="B81" s="186"/>
      <c r="C81" s="187"/>
      <c r="D81" s="188" t="s">
        <v>75</v>
      </c>
      <c r="E81" s="189" t="s">
        <v>276</v>
      </c>
      <c r="F81" s="189" t="s">
        <v>277</v>
      </c>
      <c r="G81" s="187"/>
      <c r="H81" s="187"/>
      <c r="I81" s="190"/>
      <c r="J81" s="191">
        <f>BK81</f>
        <v>0</v>
      </c>
      <c r="K81" s="187"/>
      <c r="L81" s="192"/>
      <c r="M81" s="193"/>
      <c r="N81" s="194"/>
      <c r="O81" s="194"/>
      <c r="P81" s="195">
        <f>P82+P121+P144</f>
        <v>0</v>
      </c>
      <c r="Q81" s="194"/>
      <c r="R81" s="195">
        <f>R82+R121+R144</f>
        <v>2.5000000000000001E-4</v>
      </c>
      <c r="S81" s="194"/>
      <c r="T81" s="196">
        <f>T82+T121+T144</f>
        <v>36.268999999999998</v>
      </c>
      <c r="AR81" s="197" t="s">
        <v>84</v>
      </c>
      <c r="AT81" s="198" t="s">
        <v>75</v>
      </c>
      <c r="AU81" s="198" t="s">
        <v>76</v>
      </c>
      <c r="AY81" s="197" t="s">
        <v>201</v>
      </c>
      <c r="BK81" s="199">
        <f>BK82+BK121+BK144</f>
        <v>0</v>
      </c>
    </row>
    <row r="82" spans="2:65" s="11" customFormat="1" ht="19.899999999999999" customHeight="1">
      <c r="B82" s="186"/>
      <c r="C82" s="187"/>
      <c r="D82" s="188" t="s">
        <v>75</v>
      </c>
      <c r="E82" s="200" t="s">
        <v>84</v>
      </c>
      <c r="F82" s="200" t="s">
        <v>278</v>
      </c>
      <c r="G82" s="187"/>
      <c r="H82" s="187"/>
      <c r="I82" s="190"/>
      <c r="J82" s="201">
        <f>BK82</f>
        <v>0</v>
      </c>
      <c r="K82" s="187"/>
      <c r="L82" s="192"/>
      <c r="M82" s="193"/>
      <c r="N82" s="194"/>
      <c r="O82" s="194"/>
      <c r="P82" s="195">
        <f>SUM(P83:P120)</f>
        <v>0</v>
      </c>
      <c r="Q82" s="194"/>
      <c r="R82" s="195">
        <f>SUM(R83:R120)</f>
        <v>2.5000000000000001E-4</v>
      </c>
      <c r="S82" s="194"/>
      <c r="T82" s="196">
        <f>SUM(T83:T120)</f>
        <v>25.009999999999998</v>
      </c>
      <c r="AR82" s="197" t="s">
        <v>84</v>
      </c>
      <c r="AT82" s="198" t="s">
        <v>75</v>
      </c>
      <c r="AU82" s="198" t="s">
        <v>84</v>
      </c>
      <c r="AY82" s="197" t="s">
        <v>201</v>
      </c>
      <c r="BK82" s="199">
        <f>SUM(BK83:BK120)</f>
        <v>0</v>
      </c>
    </row>
    <row r="83" spans="2:65" s="1" customFormat="1" ht="25.5" customHeight="1">
      <c r="B83" s="42"/>
      <c r="C83" s="202" t="s">
        <v>84</v>
      </c>
      <c r="D83" s="202" t="s">
        <v>204</v>
      </c>
      <c r="E83" s="203" t="s">
        <v>279</v>
      </c>
      <c r="F83" s="204" t="s">
        <v>280</v>
      </c>
      <c r="G83" s="205" t="s">
        <v>281</v>
      </c>
      <c r="H83" s="206">
        <v>90</v>
      </c>
      <c r="I83" s="207"/>
      <c r="J83" s="208">
        <f>ROUND(I83*H83,2)</f>
        <v>0</v>
      </c>
      <c r="K83" s="204" t="s">
        <v>214</v>
      </c>
      <c r="L83" s="62"/>
      <c r="M83" s="209" t="s">
        <v>21</v>
      </c>
      <c r="N83" s="210" t="s">
        <v>47</v>
      </c>
      <c r="O83" s="43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25" t="s">
        <v>219</v>
      </c>
      <c r="AT83" s="25" t="s">
        <v>204</v>
      </c>
      <c r="AU83" s="25" t="s">
        <v>86</v>
      </c>
      <c r="AY83" s="25" t="s">
        <v>201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25" t="s">
        <v>84</v>
      </c>
      <c r="BK83" s="213">
        <f>ROUND(I83*H83,2)</f>
        <v>0</v>
      </c>
      <c r="BL83" s="25" t="s">
        <v>219</v>
      </c>
      <c r="BM83" s="25" t="s">
        <v>282</v>
      </c>
    </row>
    <row r="84" spans="2:65" s="1" customFormat="1" ht="27">
      <c r="B84" s="42"/>
      <c r="C84" s="64"/>
      <c r="D84" s="214" t="s">
        <v>210</v>
      </c>
      <c r="E84" s="64"/>
      <c r="F84" s="215" t="s">
        <v>283</v>
      </c>
      <c r="G84" s="64"/>
      <c r="H84" s="64"/>
      <c r="I84" s="173"/>
      <c r="J84" s="64"/>
      <c r="K84" s="64"/>
      <c r="L84" s="62"/>
      <c r="M84" s="216"/>
      <c r="N84" s="43"/>
      <c r="O84" s="43"/>
      <c r="P84" s="43"/>
      <c r="Q84" s="43"/>
      <c r="R84" s="43"/>
      <c r="S84" s="43"/>
      <c r="T84" s="79"/>
      <c r="AT84" s="25" t="s">
        <v>210</v>
      </c>
      <c r="AU84" s="25" t="s">
        <v>86</v>
      </c>
    </row>
    <row r="85" spans="2:65" s="12" customFormat="1" ht="13.5">
      <c r="B85" s="220"/>
      <c r="C85" s="221"/>
      <c r="D85" s="214" t="s">
        <v>284</v>
      </c>
      <c r="E85" s="222" t="s">
        <v>21</v>
      </c>
      <c r="F85" s="223" t="s">
        <v>285</v>
      </c>
      <c r="G85" s="221"/>
      <c r="H85" s="224">
        <v>90</v>
      </c>
      <c r="I85" s="225"/>
      <c r="J85" s="221"/>
      <c r="K85" s="221"/>
      <c r="L85" s="226"/>
      <c r="M85" s="227"/>
      <c r="N85" s="228"/>
      <c r="O85" s="228"/>
      <c r="P85" s="228"/>
      <c r="Q85" s="228"/>
      <c r="R85" s="228"/>
      <c r="S85" s="228"/>
      <c r="T85" s="229"/>
      <c r="AT85" s="230" t="s">
        <v>284</v>
      </c>
      <c r="AU85" s="230" t="s">
        <v>86</v>
      </c>
      <c r="AV85" s="12" t="s">
        <v>86</v>
      </c>
      <c r="AW85" s="12" t="s">
        <v>39</v>
      </c>
      <c r="AX85" s="12" t="s">
        <v>84</v>
      </c>
      <c r="AY85" s="230" t="s">
        <v>201</v>
      </c>
    </row>
    <row r="86" spans="2:65" s="1" customFormat="1" ht="25.5" customHeight="1">
      <c r="B86" s="42"/>
      <c r="C86" s="202" t="s">
        <v>86</v>
      </c>
      <c r="D86" s="202" t="s">
        <v>204</v>
      </c>
      <c r="E86" s="203" t="s">
        <v>286</v>
      </c>
      <c r="F86" s="204" t="s">
        <v>287</v>
      </c>
      <c r="G86" s="205" t="s">
        <v>288</v>
      </c>
      <c r="H86" s="206">
        <v>5.3</v>
      </c>
      <c r="I86" s="207"/>
      <c r="J86" s="208">
        <f>ROUND(I86*H86,2)</f>
        <v>0</v>
      </c>
      <c r="K86" s="204" t="s">
        <v>21</v>
      </c>
      <c r="L86" s="62"/>
      <c r="M86" s="209" t="s">
        <v>21</v>
      </c>
      <c r="N86" s="210" t="s">
        <v>47</v>
      </c>
      <c r="O86" s="43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25" t="s">
        <v>219</v>
      </c>
      <c r="AT86" s="25" t="s">
        <v>204</v>
      </c>
      <c r="AU86" s="25" t="s">
        <v>86</v>
      </c>
      <c r="AY86" s="25" t="s">
        <v>201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25" t="s">
        <v>84</v>
      </c>
      <c r="BK86" s="213">
        <f>ROUND(I86*H86,2)</f>
        <v>0</v>
      </c>
      <c r="BL86" s="25" t="s">
        <v>219</v>
      </c>
      <c r="BM86" s="25" t="s">
        <v>289</v>
      </c>
    </row>
    <row r="87" spans="2:65" s="1" customFormat="1" ht="13.5">
      <c r="B87" s="42"/>
      <c r="C87" s="64"/>
      <c r="D87" s="214" t="s">
        <v>210</v>
      </c>
      <c r="E87" s="64"/>
      <c r="F87" s="215" t="s">
        <v>290</v>
      </c>
      <c r="G87" s="64"/>
      <c r="H87" s="64"/>
      <c r="I87" s="173"/>
      <c r="J87" s="64"/>
      <c r="K87" s="64"/>
      <c r="L87" s="62"/>
      <c r="M87" s="216"/>
      <c r="N87" s="43"/>
      <c r="O87" s="43"/>
      <c r="P87" s="43"/>
      <c r="Q87" s="43"/>
      <c r="R87" s="43"/>
      <c r="S87" s="43"/>
      <c r="T87" s="79"/>
      <c r="AT87" s="25" t="s">
        <v>210</v>
      </c>
      <c r="AU87" s="25" t="s">
        <v>86</v>
      </c>
    </row>
    <row r="88" spans="2:65" s="12" customFormat="1" ht="13.5">
      <c r="B88" s="220"/>
      <c r="C88" s="221"/>
      <c r="D88" s="214" t="s">
        <v>284</v>
      </c>
      <c r="E88" s="222" t="s">
        <v>21</v>
      </c>
      <c r="F88" s="223" t="s">
        <v>291</v>
      </c>
      <c r="G88" s="221"/>
      <c r="H88" s="224">
        <v>1.8</v>
      </c>
      <c r="I88" s="225"/>
      <c r="J88" s="221"/>
      <c r="K88" s="221"/>
      <c r="L88" s="226"/>
      <c r="M88" s="227"/>
      <c r="N88" s="228"/>
      <c r="O88" s="228"/>
      <c r="P88" s="228"/>
      <c r="Q88" s="228"/>
      <c r="R88" s="228"/>
      <c r="S88" s="228"/>
      <c r="T88" s="229"/>
      <c r="AT88" s="230" t="s">
        <v>284</v>
      </c>
      <c r="AU88" s="230" t="s">
        <v>86</v>
      </c>
      <c r="AV88" s="12" t="s">
        <v>86</v>
      </c>
      <c r="AW88" s="12" t="s">
        <v>39</v>
      </c>
      <c r="AX88" s="12" t="s">
        <v>76</v>
      </c>
      <c r="AY88" s="230" t="s">
        <v>201</v>
      </c>
    </row>
    <row r="89" spans="2:65" s="12" customFormat="1" ht="13.5">
      <c r="B89" s="220"/>
      <c r="C89" s="221"/>
      <c r="D89" s="214" t="s">
        <v>284</v>
      </c>
      <c r="E89" s="222" t="s">
        <v>21</v>
      </c>
      <c r="F89" s="223" t="s">
        <v>292</v>
      </c>
      <c r="G89" s="221"/>
      <c r="H89" s="224">
        <v>3.5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AT89" s="230" t="s">
        <v>284</v>
      </c>
      <c r="AU89" s="230" t="s">
        <v>86</v>
      </c>
      <c r="AV89" s="12" t="s">
        <v>86</v>
      </c>
      <c r="AW89" s="12" t="s">
        <v>39</v>
      </c>
      <c r="AX89" s="12" t="s">
        <v>76</v>
      </c>
      <c r="AY89" s="230" t="s">
        <v>201</v>
      </c>
    </row>
    <row r="90" spans="2:65" s="13" customFormat="1" ht="13.5">
      <c r="B90" s="231"/>
      <c r="C90" s="232"/>
      <c r="D90" s="214" t="s">
        <v>284</v>
      </c>
      <c r="E90" s="233" t="s">
        <v>21</v>
      </c>
      <c r="F90" s="234" t="s">
        <v>293</v>
      </c>
      <c r="G90" s="232"/>
      <c r="H90" s="235">
        <v>5.3</v>
      </c>
      <c r="I90" s="236"/>
      <c r="J90" s="232"/>
      <c r="K90" s="232"/>
      <c r="L90" s="237"/>
      <c r="M90" s="238"/>
      <c r="N90" s="239"/>
      <c r="O90" s="239"/>
      <c r="P90" s="239"/>
      <c r="Q90" s="239"/>
      <c r="R90" s="239"/>
      <c r="S90" s="239"/>
      <c r="T90" s="240"/>
      <c r="AT90" s="241" t="s">
        <v>284</v>
      </c>
      <c r="AU90" s="241" t="s">
        <v>86</v>
      </c>
      <c r="AV90" s="13" t="s">
        <v>219</v>
      </c>
      <c r="AW90" s="13" t="s">
        <v>39</v>
      </c>
      <c r="AX90" s="13" t="s">
        <v>84</v>
      </c>
      <c r="AY90" s="241" t="s">
        <v>201</v>
      </c>
    </row>
    <row r="91" spans="2:65" s="1" customFormat="1" ht="25.5" customHeight="1">
      <c r="B91" s="42"/>
      <c r="C91" s="202" t="s">
        <v>121</v>
      </c>
      <c r="D91" s="202" t="s">
        <v>204</v>
      </c>
      <c r="E91" s="203" t="s">
        <v>294</v>
      </c>
      <c r="F91" s="204" t="s">
        <v>295</v>
      </c>
      <c r="G91" s="205" t="s">
        <v>281</v>
      </c>
      <c r="H91" s="206">
        <v>1004</v>
      </c>
      <c r="I91" s="207"/>
      <c r="J91" s="208">
        <f>ROUND(I91*H91,2)</f>
        <v>0</v>
      </c>
      <c r="K91" s="204" t="s">
        <v>214</v>
      </c>
      <c r="L91" s="62"/>
      <c r="M91" s="209" t="s">
        <v>21</v>
      </c>
      <c r="N91" s="210" t="s">
        <v>47</v>
      </c>
      <c r="O91" s="43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219</v>
      </c>
      <c r="AT91" s="25" t="s">
        <v>204</v>
      </c>
      <c r="AU91" s="25" t="s">
        <v>86</v>
      </c>
      <c r="AY91" s="25" t="s">
        <v>201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84</v>
      </c>
      <c r="BK91" s="213">
        <f>ROUND(I91*H91,2)</f>
        <v>0</v>
      </c>
      <c r="BL91" s="25" t="s">
        <v>219</v>
      </c>
      <c r="BM91" s="25" t="s">
        <v>296</v>
      </c>
    </row>
    <row r="92" spans="2:65" s="1" customFormat="1" ht="13.5">
      <c r="B92" s="42"/>
      <c r="C92" s="64"/>
      <c r="D92" s="214" t="s">
        <v>210</v>
      </c>
      <c r="E92" s="64"/>
      <c r="F92" s="215" t="s">
        <v>297</v>
      </c>
      <c r="G92" s="64"/>
      <c r="H92" s="64"/>
      <c r="I92" s="173"/>
      <c r="J92" s="64"/>
      <c r="K92" s="64"/>
      <c r="L92" s="62"/>
      <c r="M92" s="216"/>
      <c r="N92" s="43"/>
      <c r="O92" s="43"/>
      <c r="P92" s="43"/>
      <c r="Q92" s="43"/>
      <c r="R92" s="43"/>
      <c r="S92" s="43"/>
      <c r="T92" s="79"/>
      <c r="AT92" s="25" t="s">
        <v>210</v>
      </c>
      <c r="AU92" s="25" t="s">
        <v>86</v>
      </c>
    </row>
    <row r="93" spans="2:65" s="12" customFormat="1" ht="13.5">
      <c r="B93" s="220"/>
      <c r="C93" s="221"/>
      <c r="D93" s="214" t="s">
        <v>284</v>
      </c>
      <c r="E93" s="222" t="s">
        <v>21</v>
      </c>
      <c r="F93" s="223" t="s">
        <v>298</v>
      </c>
      <c r="G93" s="221"/>
      <c r="H93" s="224">
        <v>1004</v>
      </c>
      <c r="I93" s="225"/>
      <c r="J93" s="221"/>
      <c r="K93" s="221"/>
      <c r="L93" s="226"/>
      <c r="M93" s="227"/>
      <c r="N93" s="228"/>
      <c r="O93" s="228"/>
      <c r="P93" s="228"/>
      <c r="Q93" s="228"/>
      <c r="R93" s="228"/>
      <c r="S93" s="228"/>
      <c r="T93" s="229"/>
      <c r="AT93" s="230" t="s">
        <v>284</v>
      </c>
      <c r="AU93" s="230" t="s">
        <v>86</v>
      </c>
      <c r="AV93" s="12" t="s">
        <v>86</v>
      </c>
      <c r="AW93" s="12" t="s">
        <v>39</v>
      </c>
      <c r="AX93" s="12" t="s">
        <v>84</v>
      </c>
      <c r="AY93" s="230" t="s">
        <v>201</v>
      </c>
    </row>
    <row r="94" spans="2:65" s="1" customFormat="1" ht="16.5" customHeight="1">
      <c r="B94" s="42"/>
      <c r="C94" s="202" t="s">
        <v>219</v>
      </c>
      <c r="D94" s="202" t="s">
        <v>204</v>
      </c>
      <c r="E94" s="203" t="s">
        <v>299</v>
      </c>
      <c r="F94" s="204" t="s">
        <v>300</v>
      </c>
      <c r="G94" s="205" t="s">
        <v>229</v>
      </c>
      <c r="H94" s="206">
        <v>5</v>
      </c>
      <c r="I94" s="207"/>
      <c r="J94" s="208">
        <f>ROUND(I94*H94,2)</f>
        <v>0</v>
      </c>
      <c r="K94" s="204" t="s">
        <v>214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219</v>
      </c>
      <c r="AT94" s="25" t="s">
        <v>204</v>
      </c>
      <c r="AU94" s="25" t="s">
        <v>86</v>
      </c>
      <c r="AY94" s="25" t="s">
        <v>201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219</v>
      </c>
      <c r="BM94" s="25" t="s">
        <v>301</v>
      </c>
    </row>
    <row r="95" spans="2:65" s="1" customFormat="1" ht="27">
      <c r="B95" s="42"/>
      <c r="C95" s="64"/>
      <c r="D95" s="214" t="s">
        <v>210</v>
      </c>
      <c r="E95" s="64"/>
      <c r="F95" s="215" t="s">
        <v>302</v>
      </c>
      <c r="G95" s="64"/>
      <c r="H95" s="64"/>
      <c r="I95" s="173"/>
      <c r="J95" s="64"/>
      <c r="K95" s="64"/>
      <c r="L95" s="62"/>
      <c r="M95" s="216"/>
      <c r="N95" s="43"/>
      <c r="O95" s="43"/>
      <c r="P95" s="43"/>
      <c r="Q95" s="43"/>
      <c r="R95" s="43"/>
      <c r="S95" s="43"/>
      <c r="T95" s="79"/>
      <c r="AT95" s="25" t="s">
        <v>210</v>
      </c>
      <c r="AU95" s="25" t="s">
        <v>86</v>
      </c>
    </row>
    <row r="96" spans="2:65" s="12" customFormat="1" ht="13.5">
      <c r="B96" s="220"/>
      <c r="C96" s="221"/>
      <c r="D96" s="214" t="s">
        <v>284</v>
      </c>
      <c r="E96" s="222" t="s">
        <v>21</v>
      </c>
      <c r="F96" s="223" t="s">
        <v>303</v>
      </c>
      <c r="G96" s="221"/>
      <c r="H96" s="224">
        <v>5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284</v>
      </c>
      <c r="AU96" s="230" t="s">
        <v>86</v>
      </c>
      <c r="AV96" s="12" t="s">
        <v>86</v>
      </c>
      <c r="AW96" s="12" t="s">
        <v>39</v>
      </c>
      <c r="AX96" s="12" t="s">
        <v>84</v>
      </c>
      <c r="AY96" s="230" t="s">
        <v>201</v>
      </c>
    </row>
    <row r="97" spans="2:65" s="1" customFormat="1" ht="16.5" customHeight="1">
      <c r="B97" s="42"/>
      <c r="C97" s="202" t="s">
        <v>200</v>
      </c>
      <c r="D97" s="202" t="s">
        <v>204</v>
      </c>
      <c r="E97" s="203" t="s">
        <v>304</v>
      </c>
      <c r="F97" s="204" t="s">
        <v>305</v>
      </c>
      <c r="G97" s="205" t="s">
        <v>229</v>
      </c>
      <c r="H97" s="206">
        <v>5</v>
      </c>
      <c r="I97" s="207"/>
      <c r="J97" s="208">
        <f>ROUND(I97*H97,2)</f>
        <v>0</v>
      </c>
      <c r="K97" s="204" t="s">
        <v>214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5.0000000000000002E-5</v>
      </c>
      <c r="R97" s="211">
        <f>Q97*H97</f>
        <v>2.5000000000000001E-4</v>
      </c>
      <c r="S97" s="211">
        <v>0</v>
      </c>
      <c r="T97" s="212">
        <f>S97*H97</f>
        <v>0</v>
      </c>
      <c r="AR97" s="25" t="s">
        <v>219</v>
      </c>
      <c r="AT97" s="25" t="s">
        <v>204</v>
      </c>
      <c r="AU97" s="25" t="s">
        <v>86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219</v>
      </c>
      <c r="BM97" s="25" t="s">
        <v>306</v>
      </c>
    </row>
    <row r="98" spans="2:65" s="1" customFormat="1" ht="27">
      <c r="B98" s="42"/>
      <c r="C98" s="64"/>
      <c r="D98" s="214" t="s">
        <v>210</v>
      </c>
      <c r="E98" s="64"/>
      <c r="F98" s="215" t="s">
        <v>307</v>
      </c>
      <c r="G98" s="64"/>
      <c r="H98" s="64"/>
      <c r="I98" s="173"/>
      <c r="J98" s="64"/>
      <c r="K98" s="64"/>
      <c r="L98" s="62"/>
      <c r="M98" s="216"/>
      <c r="N98" s="43"/>
      <c r="O98" s="43"/>
      <c r="P98" s="43"/>
      <c r="Q98" s="43"/>
      <c r="R98" s="43"/>
      <c r="S98" s="43"/>
      <c r="T98" s="79"/>
      <c r="AT98" s="25" t="s">
        <v>210</v>
      </c>
      <c r="AU98" s="25" t="s">
        <v>86</v>
      </c>
    </row>
    <row r="99" spans="2:65" s="12" customFormat="1" ht="13.5">
      <c r="B99" s="220"/>
      <c r="C99" s="221"/>
      <c r="D99" s="214" t="s">
        <v>284</v>
      </c>
      <c r="E99" s="222" t="s">
        <v>21</v>
      </c>
      <c r="F99" s="223" t="s">
        <v>308</v>
      </c>
      <c r="G99" s="221"/>
      <c r="H99" s="224">
        <v>5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284</v>
      </c>
      <c r="AU99" s="230" t="s">
        <v>86</v>
      </c>
      <c r="AV99" s="12" t="s">
        <v>86</v>
      </c>
      <c r="AW99" s="12" t="s">
        <v>39</v>
      </c>
      <c r="AX99" s="12" t="s">
        <v>84</v>
      </c>
      <c r="AY99" s="230" t="s">
        <v>201</v>
      </c>
    </row>
    <row r="100" spans="2:65" s="1" customFormat="1" ht="16.5" customHeight="1">
      <c r="B100" s="42"/>
      <c r="C100" s="202" t="s">
        <v>226</v>
      </c>
      <c r="D100" s="202" t="s">
        <v>204</v>
      </c>
      <c r="E100" s="203" t="s">
        <v>309</v>
      </c>
      <c r="F100" s="204" t="s">
        <v>310</v>
      </c>
      <c r="G100" s="205" t="s">
        <v>311</v>
      </c>
      <c r="H100" s="206">
        <v>122</v>
      </c>
      <c r="I100" s="207"/>
      <c r="J100" s="208">
        <f>ROUND(I100*H100,2)</f>
        <v>0</v>
      </c>
      <c r="K100" s="204" t="s">
        <v>214</v>
      </c>
      <c r="L100" s="62"/>
      <c r="M100" s="209" t="s">
        <v>21</v>
      </c>
      <c r="N100" s="210" t="s">
        <v>47</v>
      </c>
      <c r="O100" s="43"/>
      <c r="P100" s="211">
        <f>O100*H100</f>
        <v>0</v>
      </c>
      <c r="Q100" s="211">
        <v>0</v>
      </c>
      <c r="R100" s="211">
        <f>Q100*H100</f>
        <v>0</v>
      </c>
      <c r="S100" s="211">
        <v>0.20499999999999999</v>
      </c>
      <c r="T100" s="212">
        <f>S100*H100</f>
        <v>25.009999999999998</v>
      </c>
      <c r="AR100" s="25" t="s">
        <v>219</v>
      </c>
      <c r="AT100" s="25" t="s">
        <v>204</v>
      </c>
      <c r="AU100" s="25" t="s">
        <v>86</v>
      </c>
      <c r="AY100" s="25" t="s">
        <v>201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219</v>
      </c>
      <c r="BM100" s="25" t="s">
        <v>312</v>
      </c>
    </row>
    <row r="101" spans="2:65" s="1" customFormat="1" ht="27">
      <c r="B101" s="42"/>
      <c r="C101" s="64"/>
      <c r="D101" s="214" t="s">
        <v>210</v>
      </c>
      <c r="E101" s="64"/>
      <c r="F101" s="215" t="s">
        <v>313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210</v>
      </c>
      <c r="AU101" s="25" t="s">
        <v>86</v>
      </c>
    </row>
    <row r="102" spans="2:65" s="12" customFormat="1" ht="13.5">
      <c r="B102" s="220"/>
      <c r="C102" s="221"/>
      <c r="D102" s="214" t="s">
        <v>284</v>
      </c>
      <c r="E102" s="222" t="s">
        <v>21</v>
      </c>
      <c r="F102" s="223" t="s">
        <v>314</v>
      </c>
      <c r="G102" s="221"/>
      <c r="H102" s="224">
        <v>122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284</v>
      </c>
      <c r="AU102" s="230" t="s">
        <v>86</v>
      </c>
      <c r="AV102" s="12" t="s">
        <v>86</v>
      </c>
      <c r="AW102" s="12" t="s">
        <v>39</v>
      </c>
      <c r="AX102" s="12" t="s">
        <v>84</v>
      </c>
      <c r="AY102" s="230" t="s">
        <v>201</v>
      </c>
    </row>
    <row r="103" spans="2:65" s="1" customFormat="1" ht="38.25" customHeight="1">
      <c r="B103" s="42"/>
      <c r="C103" s="202" t="s">
        <v>231</v>
      </c>
      <c r="D103" s="202" t="s">
        <v>204</v>
      </c>
      <c r="E103" s="203" t="s">
        <v>315</v>
      </c>
      <c r="F103" s="204" t="s">
        <v>316</v>
      </c>
      <c r="G103" s="205" t="s">
        <v>229</v>
      </c>
      <c r="H103" s="206">
        <v>5</v>
      </c>
      <c r="I103" s="207"/>
      <c r="J103" s="208">
        <f>ROUND(I103*H103,2)</f>
        <v>0</v>
      </c>
      <c r="K103" s="204" t="s">
        <v>21</v>
      </c>
      <c r="L103" s="62"/>
      <c r="M103" s="209" t="s">
        <v>21</v>
      </c>
      <c r="N103" s="210" t="s">
        <v>47</v>
      </c>
      <c r="O103" s="4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219</v>
      </c>
      <c r="AT103" s="25" t="s">
        <v>204</v>
      </c>
      <c r="AU103" s="25" t="s">
        <v>86</v>
      </c>
      <c r="AY103" s="25" t="s">
        <v>201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84</v>
      </c>
      <c r="BK103" s="213">
        <f>ROUND(I103*H103,2)</f>
        <v>0</v>
      </c>
      <c r="BL103" s="25" t="s">
        <v>219</v>
      </c>
      <c r="BM103" s="25" t="s">
        <v>317</v>
      </c>
    </row>
    <row r="104" spans="2:65" s="1" customFormat="1" ht="27">
      <c r="B104" s="42"/>
      <c r="C104" s="64"/>
      <c r="D104" s="214" t="s">
        <v>210</v>
      </c>
      <c r="E104" s="64"/>
      <c r="F104" s="215" t="s">
        <v>318</v>
      </c>
      <c r="G104" s="64"/>
      <c r="H104" s="64"/>
      <c r="I104" s="173"/>
      <c r="J104" s="64"/>
      <c r="K104" s="64"/>
      <c r="L104" s="62"/>
      <c r="M104" s="216"/>
      <c r="N104" s="43"/>
      <c r="O104" s="43"/>
      <c r="P104" s="43"/>
      <c r="Q104" s="43"/>
      <c r="R104" s="43"/>
      <c r="S104" s="43"/>
      <c r="T104" s="79"/>
      <c r="AT104" s="25" t="s">
        <v>210</v>
      </c>
      <c r="AU104" s="25" t="s">
        <v>86</v>
      </c>
    </row>
    <row r="105" spans="2:65" s="12" customFormat="1" ht="13.5">
      <c r="B105" s="220"/>
      <c r="C105" s="221"/>
      <c r="D105" s="214" t="s">
        <v>284</v>
      </c>
      <c r="E105" s="222" t="s">
        <v>21</v>
      </c>
      <c r="F105" s="223" t="s">
        <v>308</v>
      </c>
      <c r="G105" s="221"/>
      <c r="H105" s="224">
        <v>5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284</v>
      </c>
      <c r="AU105" s="230" t="s">
        <v>86</v>
      </c>
      <c r="AV105" s="12" t="s">
        <v>86</v>
      </c>
      <c r="AW105" s="12" t="s">
        <v>39</v>
      </c>
      <c r="AX105" s="12" t="s">
        <v>84</v>
      </c>
      <c r="AY105" s="230" t="s">
        <v>201</v>
      </c>
    </row>
    <row r="106" spans="2:65" s="1" customFormat="1" ht="38.25" customHeight="1">
      <c r="B106" s="42"/>
      <c r="C106" s="202" t="s">
        <v>235</v>
      </c>
      <c r="D106" s="202" t="s">
        <v>204</v>
      </c>
      <c r="E106" s="203" t="s">
        <v>319</v>
      </c>
      <c r="F106" s="204" t="s">
        <v>320</v>
      </c>
      <c r="G106" s="205" t="s">
        <v>229</v>
      </c>
      <c r="H106" s="206">
        <v>5</v>
      </c>
      <c r="I106" s="207"/>
      <c r="J106" s="208">
        <f>ROUND(I106*H106,2)</f>
        <v>0</v>
      </c>
      <c r="K106" s="204" t="s">
        <v>21</v>
      </c>
      <c r="L106" s="62"/>
      <c r="M106" s="209" t="s">
        <v>21</v>
      </c>
      <c r="N106" s="210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219</v>
      </c>
      <c r="AT106" s="25" t="s">
        <v>204</v>
      </c>
      <c r="AU106" s="25" t="s">
        <v>86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219</v>
      </c>
      <c r="BM106" s="25" t="s">
        <v>321</v>
      </c>
    </row>
    <row r="107" spans="2:65" s="1" customFormat="1" ht="27">
      <c r="B107" s="42"/>
      <c r="C107" s="64"/>
      <c r="D107" s="214" t="s">
        <v>210</v>
      </c>
      <c r="E107" s="64"/>
      <c r="F107" s="215" t="s">
        <v>322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86</v>
      </c>
    </row>
    <row r="108" spans="2:65" s="12" customFormat="1" ht="13.5">
      <c r="B108" s="220"/>
      <c r="C108" s="221"/>
      <c r="D108" s="214" t="s">
        <v>284</v>
      </c>
      <c r="E108" s="222" t="s">
        <v>21</v>
      </c>
      <c r="F108" s="223" t="s">
        <v>323</v>
      </c>
      <c r="G108" s="221"/>
      <c r="H108" s="224">
        <v>5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284</v>
      </c>
      <c r="AU108" s="230" t="s">
        <v>86</v>
      </c>
      <c r="AV108" s="12" t="s">
        <v>86</v>
      </c>
      <c r="AW108" s="12" t="s">
        <v>39</v>
      </c>
      <c r="AX108" s="12" t="s">
        <v>84</v>
      </c>
      <c r="AY108" s="230" t="s">
        <v>201</v>
      </c>
    </row>
    <row r="109" spans="2:65" s="1" customFormat="1" ht="25.5" customHeight="1">
      <c r="B109" s="42"/>
      <c r="C109" s="202" t="s">
        <v>241</v>
      </c>
      <c r="D109" s="202" t="s">
        <v>204</v>
      </c>
      <c r="E109" s="203" t="s">
        <v>324</v>
      </c>
      <c r="F109" s="204" t="s">
        <v>325</v>
      </c>
      <c r="G109" s="205" t="s">
        <v>281</v>
      </c>
      <c r="H109" s="206">
        <v>1004</v>
      </c>
      <c r="I109" s="207"/>
      <c r="J109" s="208">
        <f>ROUND(I109*H109,2)</f>
        <v>0</v>
      </c>
      <c r="K109" s="204" t="s">
        <v>21</v>
      </c>
      <c r="L109" s="62"/>
      <c r="M109" s="209" t="s">
        <v>21</v>
      </c>
      <c r="N109" s="210" t="s">
        <v>47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219</v>
      </c>
      <c r="AT109" s="25" t="s">
        <v>204</v>
      </c>
      <c r="AU109" s="25" t="s">
        <v>86</v>
      </c>
      <c r="AY109" s="25" t="s">
        <v>201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219</v>
      </c>
      <c r="BM109" s="25" t="s">
        <v>326</v>
      </c>
    </row>
    <row r="110" spans="2:65" s="1" customFormat="1" ht="13.5">
      <c r="B110" s="42"/>
      <c r="C110" s="64"/>
      <c r="D110" s="214" t="s">
        <v>210</v>
      </c>
      <c r="E110" s="64"/>
      <c r="F110" s="215" t="s">
        <v>327</v>
      </c>
      <c r="G110" s="64"/>
      <c r="H110" s="64"/>
      <c r="I110" s="173"/>
      <c r="J110" s="64"/>
      <c r="K110" s="64"/>
      <c r="L110" s="62"/>
      <c r="M110" s="216"/>
      <c r="N110" s="43"/>
      <c r="O110" s="43"/>
      <c r="P110" s="43"/>
      <c r="Q110" s="43"/>
      <c r="R110" s="43"/>
      <c r="S110" s="43"/>
      <c r="T110" s="79"/>
      <c r="AT110" s="25" t="s">
        <v>210</v>
      </c>
      <c r="AU110" s="25" t="s">
        <v>86</v>
      </c>
    </row>
    <row r="111" spans="2:65" s="12" customFormat="1" ht="13.5">
      <c r="B111" s="220"/>
      <c r="C111" s="221"/>
      <c r="D111" s="214" t="s">
        <v>284</v>
      </c>
      <c r="E111" s="222" t="s">
        <v>21</v>
      </c>
      <c r="F111" s="223" t="s">
        <v>328</v>
      </c>
      <c r="G111" s="221"/>
      <c r="H111" s="224">
        <v>1004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284</v>
      </c>
      <c r="AU111" s="230" t="s">
        <v>86</v>
      </c>
      <c r="AV111" s="12" t="s">
        <v>86</v>
      </c>
      <c r="AW111" s="12" t="s">
        <v>39</v>
      </c>
      <c r="AX111" s="12" t="s">
        <v>84</v>
      </c>
      <c r="AY111" s="230" t="s">
        <v>201</v>
      </c>
    </row>
    <row r="112" spans="2:65" s="1" customFormat="1" ht="16.5" customHeight="1">
      <c r="B112" s="42"/>
      <c r="C112" s="202" t="s">
        <v>245</v>
      </c>
      <c r="D112" s="202" t="s">
        <v>204</v>
      </c>
      <c r="E112" s="203" t="s">
        <v>329</v>
      </c>
      <c r="F112" s="204" t="s">
        <v>330</v>
      </c>
      <c r="G112" s="205" t="s">
        <v>288</v>
      </c>
      <c r="H112" s="206">
        <v>100.4</v>
      </c>
      <c r="I112" s="207"/>
      <c r="J112" s="208">
        <f>ROUND(I112*H112,2)</f>
        <v>0</v>
      </c>
      <c r="K112" s="204" t="s">
        <v>214</v>
      </c>
      <c r="L112" s="62"/>
      <c r="M112" s="209" t="s">
        <v>21</v>
      </c>
      <c r="N112" s="210" t="s">
        <v>47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219</v>
      </c>
      <c r="AT112" s="25" t="s">
        <v>204</v>
      </c>
      <c r="AU112" s="25" t="s">
        <v>86</v>
      </c>
      <c r="AY112" s="25" t="s">
        <v>201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219</v>
      </c>
      <c r="BM112" s="25" t="s">
        <v>331</v>
      </c>
    </row>
    <row r="113" spans="2:65" s="1" customFormat="1" ht="13.5">
      <c r="B113" s="42"/>
      <c r="C113" s="64"/>
      <c r="D113" s="214" t="s">
        <v>210</v>
      </c>
      <c r="E113" s="64"/>
      <c r="F113" s="215" t="s">
        <v>330</v>
      </c>
      <c r="G113" s="64"/>
      <c r="H113" s="64"/>
      <c r="I113" s="173"/>
      <c r="J113" s="64"/>
      <c r="K113" s="64"/>
      <c r="L113" s="62"/>
      <c r="M113" s="216"/>
      <c r="N113" s="43"/>
      <c r="O113" s="43"/>
      <c r="P113" s="43"/>
      <c r="Q113" s="43"/>
      <c r="R113" s="43"/>
      <c r="S113" s="43"/>
      <c r="T113" s="79"/>
      <c r="AT113" s="25" t="s">
        <v>210</v>
      </c>
      <c r="AU113" s="25" t="s">
        <v>86</v>
      </c>
    </row>
    <row r="114" spans="2:65" s="12" customFormat="1" ht="13.5">
      <c r="B114" s="220"/>
      <c r="C114" s="221"/>
      <c r="D114" s="214" t="s">
        <v>284</v>
      </c>
      <c r="E114" s="222" t="s">
        <v>21</v>
      </c>
      <c r="F114" s="223" t="s">
        <v>332</v>
      </c>
      <c r="G114" s="221"/>
      <c r="H114" s="224">
        <v>100.4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284</v>
      </c>
      <c r="AU114" s="230" t="s">
        <v>86</v>
      </c>
      <c r="AV114" s="12" t="s">
        <v>86</v>
      </c>
      <c r="AW114" s="12" t="s">
        <v>39</v>
      </c>
      <c r="AX114" s="12" t="s">
        <v>84</v>
      </c>
      <c r="AY114" s="230" t="s">
        <v>201</v>
      </c>
    </row>
    <row r="115" spans="2:65" s="1" customFormat="1" ht="16.5" customHeight="1">
      <c r="B115" s="42"/>
      <c r="C115" s="202" t="s">
        <v>249</v>
      </c>
      <c r="D115" s="202" t="s">
        <v>204</v>
      </c>
      <c r="E115" s="203" t="s">
        <v>333</v>
      </c>
      <c r="F115" s="204" t="s">
        <v>334</v>
      </c>
      <c r="G115" s="205" t="s">
        <v>335</v>
      </c>
      <c r="H115" s="206">
        <v>200.8</v>
      </c>
      <c r="I115" s="207"/>
      <c r="J115" s="208">
        <f>ROUND(I115*H115,2)</f>
        <v>0</v>
      </c>
      <c r="K115" s="204" t="s">
        <v>214</v>
      </c>
      <c r="L115" s="62"/>
      <c r="M115" s="209" t="s">
        <v>21</v>
      </c>
      <c r="N115" s="210" t="s">
        <v>47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219</v>
      </c>
      <c r="AT115" s="25" t="s">
        <v>204</v>
      </c>
      <c r="AU115" s="25" t="s">
        <v>86</v>
      </c>
      <c r="AY115" s="25" t="s">
        <v>201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219</v>
      </c>
      <c r="BM115" s="25" t="s">
        <v>336</v>
      </c>
    </row>
    <row r="116" spans="2:65" s="1" customFormat="1" ht="27">
      <c r="B116" s="42"/>
      <c r="C116" s="64"/>
      <c r="D116" s="214" t="s">
        <v>210</v>
      </c>
      <c r="E116" s="64"/>
      <c r="F116" s="215" t="s">
        <v>337</v>
      </c>
      <c r="G116" s="64"/>
      <c r="H116" s="64"/>
      <c r="I116" s="173"/>
      <c r="J116" s="64"/>
      <c r="K116" s="64"/>
      <c r="L116" s="62"/>
      <c r="M116" s="216"/>
      <c r="N116" s="43"/>
      <c r="O116" s="43"/>
      <c r="P116" s="43"/>
      <c r="Q116" s="43"/>
      <c r="R116" s="43"/>
      <c r="S116" s="43"/>
      <c r="T116" s="79"/>
      <c r="AT116" s="25" t="s">
        <v>210</v>
      </c>
      <c r="AU116" s="25" t="s">
        <v>86</v>
      </c>
    </row>
    <row r="117" spans="2:65" s="12" customFormat="1" ht="13.5">
      <c r="B117" s="220"/>
      <c r="C117" s="221"/>
      <c r="D117" s="214" t="s">
        <v>284</v>
      </c>
      <c r="E117" s="222" t="s">
        <v>21</v>
      </c>
      <c r="F117" s="223" t="s">
        <v>338</v>
      </c>
      <c r="G117" s="221"/>
      <c r="H117" s="224">
        <v>200.8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284</v>
      </c>
      <c r="AU117" s="230" t="s">
        <v>86</v>
      </c>
      <c r="AV117" s="12" t="s">
        <v>86</v>
      </c>
      <c r="AW117" s="12" t="s">
        <v>39</v>
      </c>
      <c r="AX117" s="12" t="s">
        <v>84</v>
      </c>
      <c r="AY117" s="230" t="s">
        <v>201</v>
      </c>
    </row>
    <row r="118" spans="2:65" s="1" customFormat="1" ht="16.5" customHeight="1">
      <c r="B118" s="42"/>
      <c r="C118" s="202" t="s">
        <v>255</v>
      </c>
      <c r="D118" s="202" t="s">
        <v>204</v>
      </c>
      <c r="E118" s="203" t="s">
        <v>339</v>
      </c>
      <c r="F118" s="204" t="s">
        <v>340</v>
      </c>
      <c r="G118" s="205" t="s">
        <v>229</v>
      </c>
      <c r="H118" s="206">
        <v>5</v>
      </c>
      <c r="I118" s="207"/>
      <c r="J118" s="208">
        <f>ROUND(I118*H118,2)</f>
        <v>0</v>
      </c>
      <c r="K118" s="204" t="s">
        <v>214</v>
      </c>
      <c r="L118" s="62"/>
      <c r="M118" s="209" t="s">
        <v>21</v>
      </c>
      <c r="N118" s="210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219</v>
      </c>
      <c r="AT118" s="25" t="s">
        <v>204</v>
      </c>
      <c r="AU118" s="25" t="s">
        <v>86</v>
      </c>
      <c r="AY118" s="25" t="s">
        <v>201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219</v>
      </c>
      <c r="BM118" s="25" t="s">
        <v>341</v>
      </c>
    </row>
    <row r="119" spans="2:65" s="1" customFormat="1" ht="27">
      <c r="B119" s="42"/>
      <c r="C119" s="64"/>
      <c r="D119" s="214" t="s">
        <v>210</v>
      </c>
      <c r="E119" s="64"/>
      <c r="F119" s="215" t="s">
        <v>342</v>
      </c>
      <c r="G119" s="64"/>
      <c r="H119" s="64"/>
      <c r="I119" s="173"/>
      <c r="J119" s="64"/>
      <c r="K119" s="64"/>
      <c r="L119" s="62"/>
      <c r="M119" s="216"/>
      <c r="N119" s="43"/>
      <c r="O119" s="43"/>
      <c r="P119" s="43"/>
      <c r="Q119" s="43"/>
      <c r="R119" s="43"/>
      <c r="S119" s="43"/>
      <c r="T119" s="79"/>
      <c r="AT119" s="25" t="s">
        <v>210</v>
      </c>
      <c r="AU119" s="25" t="s">
        <v>86</v>
      </c>
    </row>
    <row r="120" spans="2:65" s="12" customFormat="1" ht="13.5">
      <c r="B120" s="220"/>
      <c r="C120" s="221"/>
      <c r="D120" s="214" t="s">
        <v>284</v>
      </c>
      <c r="E120" s="222" t="s">
        <v>21</v>
      </c>
      <c r="F120" s="223" t="s">
        <v>343</v>
      </c>
      <c r="G120" s="221"/>
      <c r="H120" s="224">
        <v>5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284</v>
      </c>
      <c r="AU120" s="230" t="s">
        <v>86</v>
      </c>
      <c r="AV120" s="12" t="s">
        <v>86</v>
      </c>
      <c r="AW120" s="12" t="s">
        <v>39</v>
      </c>
      <c r="AX120" s="12" t="s">
        <v>84</v>
      </c>
      <c r="AY120" s="230" t="s">
        <v>201</v>
      </c>
    </row>
    <row r="121" spans="2:65" s="11" customFormat="1" ht="29.85" customHeight="1">
      <c r="B121" s="186"/>
      <c r="C121" s="187"/>
      <c r="D121" s="188" t="s">
        <v>75</v>
      </c>
      <c r="E121" s="200" t="s">
        <v>241</v>
      </c>
      <c r="F121" s="200" t="s">
        <v>344</v>
      </c>
      <c r="G121" s="187"/>
      <c r="H121" s="187"/>
      <c r="I121" s="190"/>
      <c r="J121" s="201">
        <f>BK121</f>
        <v>0</v>
      </c>
      <c r="K121" s="187"/>
      <c r="L121" s="192"/>
      <c r="M121" s="193"/>
      <c r="N121" s="194"/>
      <c r="O121" s="194"/>
      <c r="P121" s="195">
        <f>SUM(P122:P143)</f>
        <v>0</v>
      </c>
      <c r="Q121" s="194"/>
      <c r="R121" s="195">
        <f>SUM(R122:R143)</f>
        <v>0</v>
      </c>
      <c r="S121" s="194"/>
      <c r="T121" s="196">
        <f>SUM(T122:T143)</f>
        <v>11.259</v>
      </c>
      <c r="AR121" s="197" t="s">
        <v>84</v>
      </c>
      <c r="AT121" s="198" t="s">
        <v>75</v>
      </c>
      <c r="AU121" s="198" t="s">
        <v>84</v>
      </c>
      <c r="AY121" s="197" t="s">
        <v>201</v>
      </c>
      <c r="BK121" s="199">
        <f>SUM(BK122:BK143)</f>
        <v>0</v>
      </c>
    </row>
    <row r="122" spans="2:65" s="1" customFormat="1" ht="16.5" customHeight="1">
      <c r="B122" s="42"/>
      <c r="C122" s="202" t="s">
        <v>259</v>
      </c>
      <c r="D122" s="202" t="s">
        <v>204</v>
      </c>
      <c r="E122" s="203" t="s">
        <v>345</v>
      </c>
      <c r="F122" s="204" t="s">
        <v>346</v>
      </c>
      <c r="G122" s="205" t="s">
        <v>311</v>
      </c>
      <c r="H122" s="206">
        <v>4</v>
      </c>
      <c r="I122" s="207"/>
      <c r="J122" s="208">
        <f>ROUND(I122*H122,2)</f>
        <v>0</v>
      </c>
      <c r="K122" s="204" t="s">
        <v>214</v>
      </c>
      <c r="L122" s="62"/>
      <c r="M122" s="209" t="s">
        <v>21</v>
      </c>
      <c r="N122" s="210" t="s">
        <v>47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0.61299999999999999</v>
      </c>
      <c r="T122" s="212">
        <f>S122*H122</f>
        <v>2.452</v>
      </c>
      <c r="AR122" s="25" t="s">
        <v>219</v>
      </c>
      <c r="AT122" s="25" t="s">
        <v>204</v>
      </c>
      <c r="AU122" s="25" t="s">
        <v>86</v>
      </c>
      <c r="AY122" s="25" t="s">
        <v>201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84</v>
      </c>
      <c r="BK122" s="213">
        <f>ROUND(I122*H122,2)</f>
        <v>0</v>
      </c>
      <c r="BL122" s="25" t="s">
        <v>219</v>
      </c>
      <c r="BM122" s="25" t="s">
        <v>347</v>
      </c>
    </row>
    <row r="123" spans="2:65" s="1" customFormat="1" ht="27">
      <c r="B123" s="42"/>
      <c r="C123" s="64"/>
      <c r="D123" s="214" t="s">
        <v>210</v>
      </c>
      <c r="E123" s="64"/>
      <c r="F123" s="215" t="s">
        <v>348</v>
      </c>
      <c r="G123" s="64"/>
      <c r="H123" s="64"/>
      <c r="I123" s="173"/>
      <c r="J123" s="64"/>
      <c r="K123" s="64"/>
      <c r="L123" s="62"/>
      <c r="M123" s="216"/>
      <c r="N123" s="43"/>
      <c r="O123" s="43"/>
      <c r="P123" s="43"/>
      <c r="Q123" s="43"/>
      <c r="R123" s="43"/>
      <c r="S123" s="43"/>
      <c r="T123" s="79"/>
      <c r="AT123" s="25" t="s">
        <v>210</v>
      </c>
      <c r="AU123" s="25" t="s">
        <v>86</v>
      </c>
    </row>
    <row r="124" spans="2:65" s="12" customFormat="1" ht="13.5">
      <c r="B124" s="220"/>
      <c r="C124" s="221"/>
      <c r="D124" s="214" t="s">
        <v>284</v>
      </c>
      <c r="E124" s="222" t="s">
        <v>21</v>
      </c>
      <c r="F124" s="223" t="s">
        <v>349</v>
      </c>
      <c r="G124" s="221"/>
      <c r="H124" s="224">
        <v>4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284</v>
      </c>
      <c r="AU124" s="230" t="s">
        <v>86</v>
      </c>
      <c r="AV124" s="12" t="s">
        <v>86</v>
      </c>
      <c r="AW124" s="12" t="s">
        <v>39</v>
      </c>
      <c r="AX124" s="12" t="s">
        <v>84</v>
      </c>
      <c r="AY124" s="230" t="s">
        <v>201</v>
      </c>
    </row>
    <row r="125" spans="2:65" s="1" customFormat="1" ht="25.5" customHeight="1">
      <c r="B125" s="42"/>
      <c r="C125" s="202" t="s">
        <v>263</v>
      </c>
      <c r="D125" s="202" t="s">
        <v>204</v>
      </c>
      <c r="E125" s="203" t="s">
        <v>350</v>
      </c>
      <c r="F125" s="204" t="s">
        <v>351</v>
      </c>
      <c r="G125" s="205" t="s">
        <v>229</v>
      </c>
      <c r="H125" s="206">
        <v>1</v>
      </c>
      <c r="I125" s="207"/>
      <c r="J125" s="208">
        <f>ROUND(I125*H125,2)</f>
        <v>0</v>
      </c>
      <c r="K125" s="204" t="s">
        <v>21</v>
      </c>
      <c r="L125" s="62"/>
      <c r="M125" s="209" t="s">
        <v>21</v>
      </c>
      <c r="N125" s="210" t="s">
        <v>47</v>
      </c>
      <c r="O125" s="43"/>
      <c r="P125" s="211">
        <f>O125*H125</f>
        <v>0</v>
      </c>
      <c r="Q125" s="211">
        <v>0</v>
      </c>
      <c r="R125" s="211">
        <f>Q125*H125</f>
        <v>0</v>
      </c>
      <c r="S125" s="211">
        <v>1</v>
      </c>
      <c r="T125" s="212">
        <f>S125*H125</f>
        <v>1</v>
      </c>
      <c r="AR125" s="25" t="s">
        <v>219</v>
      </c>
      <c r="AT125" s="25" t="s">
        <v>204</v>
      </c>
      <c r="AU125" s="25" t="s">
        <v>86</v>
      </c>
      <c r="AY125" s="25" t="s">
        <v>201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84</v>
      </c>
      <c r="BK125" s="213">
        <f>ROUND(I125*H125,2)</f>
        <v>0</v>
      </c>
      <c r="BL125" s="25" t="s">
        <v>219</v>
      </c>
      <c r="BM125" s="25" t="s">
        <v>352</v>
      </c>
    </row>
    <row r="126" spans="2:65" s="1" customFormat="1" ht="13.5">
      <c r="B126" s="42"/>
      <c r="C126" s="64"/>
      <c r="D126" s="214" t="s">
        <v>210</v>
      </c>
      <c r="E126" s="64"/>
      <c r="F126" s="215" t="s">
        <v>351</v>
      </c>
      <c r="G126" s="64"/>
      <c r="H126" s="64"/>
      <c r="I126" s="173"/>
      <c r="J126" s="64"/>
      <c r="K126" s="64"/>
      <c r="L126" s="62"/>
      <c r="M126" s="216"/>
      <c r="N126" s="43"/>
      <c r="O126" s="43"/>
      <c r="P126" s="43"/>
      <c r="Q126" s="43"/>
      <c r="R126" s="43"/>
      <c r="S126" s="43"/>
      <c r="T126" s="79"/>
      <c r="AT126" s="25" t="s">
        <v>210</v>
      </c>
      <c r="AU126" s="25" t="s">
        <v>86</v>
      </c>
    </row>
    <row r="127" spans="2:65" s="1" customFormat="1" ht="25.5" customHeight="1">
      <c r="B127" s="42"/>
      <c r="C127" s="202" t="s">
        <v>10</v>
      </c>
      <c r="D127" s="202" t="s">
        <v>204</v>
      </c>
      <c r="E127" s="203" t="s">
        <v>353</v>
      </c>
      <c r="F127" s="204" t="s">
        <v>354</v>
      </c>
      <c r="G127" s="205" t="s">
        <v>311</v>
      </c>
      <c r="H127" s="206">
        <v>101</v>
      </c>
      <c r="I127" s="207"/>
      <c r="J127" s="208">
        <f>ROUND(I127*H127,2)</f>
        <v>0</v>
      </c>
      <c r="K127" s="204" t="s">
        <v>214</v>
      </c>
      <c r="L127" s="62"/>
      <c r="M127" s="209" t="s">
        <v>21</v>
      </c>
      <c r="N127" s="210" t="s">
        <v>47</v>
      </c>
      <c r="O127" s="43"/>
      <c r="P127" s="211">
        <f>O127*H127</f>
        <v>0</v>
      </c>
      <c r="Q127" s="211">
        <v>0</v>
      </c>
      <c r="R127" s="211">
        <f>Q127*H127</f>
        <v>0</v>
      </c>
      <c r="S127" s="211">
        <v>3.5000000000000003E-2</v>
      </c>
      <c r="T127" s="212">
        <f>S127*H127</f>
        <v>3.5350000000000001</v>
      </c>
      <c r="AR127" s="25" t="s">
        <v>219</v>
      </c>
      <c r="AT127" s="25" t="s">
        <v>204</v>
      </c>
      <c r="AU127" s="25" t="s">
        <v>86</v>
      </c>
      <c r="AY127" s="25" t="s">
        <v>201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84</v>
      </c>
      <c r="BK127" s="213">
        <f>ROUND(I127*H127,2)</f>
        <v>0</v>
      </c>
      <c r="BL127" s="25" t="s">
        <v>219</v>
      </c>
      <c r="BM127" s="25" t="s">
        <v>355</v>
      </c>
    </row>
    <row r="128" spans="2:65" s="1" customFormat="1" ht="40.5">
      <c r="B128" s="42"/>
      <c r="C128" s="64"/>
      <c r="D128" s="214" t="s">
        <v>210</v>
      </c>
      <c r="E128" s="64"/>
      <c r="F128" s="215" t="s">
        <v>356</v>
      </c>
      <c r="G128" s="64"/>
      <c r="H128" s="64"/>
      <c r="I128" s="173"/>
      <c r="J128" s="64"/>
      <c r="K128" s="64"/>
      <c r="L128" s="62"/>
      <c r="M128" s="216"/>
      <c r="N128" s="43"/>
      <c r="O128" s="43"/>
      <c r="P128" s="43"/>
      <c r="Q128" s="43"/>
      <c r="R128" s="43"/>
      <c r="S128" s="43"/>
      <c r="T128" s="79"/>
      <c r="AT128" s="25" t="s">
        <v>210</v>
      </c>
      <c r="AU128" s="25" t="s">
        <v>86</v>
      </c>
    </row>
    <row r="129" spans="2:65" s="14" customFormat="1" ht="13.5">
      <c r="B129" s="242"/>
      <c r="C129" s="243"/>
      <c r="D129" s="214" t="s">
        <v>284</v>
      </c>
      <c r="E129" s="244" t="s">
        <v>21</v>
      </c>
      <c r="F129" s="245" t="s">
        <v>357</v>
      </c>
      <c r="G129" s="243"/>
      <c r="H129" s="244" t="s">
        <v>21</v>
      </c>
      <c r="I129" s="246"/>
      <c r="J129" s="243"/>
      <c r="K129" s="243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284</v>
      </c>
      <c r="AU129" s="251" t="s">
        <v>86</v>
      </c>
      <c r="AV129" s="14" t="s">
        <v>84</v>
      </c>
      <c r="AW129" s="14" t="s">
        <v>39</v>
      </c>
      <c r="AX129" s="14" t="s">
        <v>76</v>
      </c>
      <c r="AY129" s="251" t="s">
        <v>201</v>
      </c>
    </row>
    <row r="130" spans="2:65" s="12" customFormat="1" ht="13.5">
      <c r="B130" s="220"/>
      <c r="C130" s="221"/>
      <c r="D130" s="214" t="s">
        <v>284</v>
      </c>
      <c r="E130" s="222" t="s">
        <v>21</v>
      </c>
      <c r="F130" s="223" t="s">
        <v>358</v>
      </c>
      <c r="G130" s="221"/>
      <c r="H130" s="224">
        <v>30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284</v>
      </c>
      <c r="AU130" s="230" t="s">
        <v>86</v>
      </c>
      <c r="AV130" s="12" t="s">
        <v>86</v>
      </c>
      <c r="AW130" s="12" t="s">
        <v>39</v>
      </c>
      <c r="AX130" s="12" t="s">
        <v>76</v>
      </c>
      <c r="AY130" s="230" t="s">
        <v>201</v>
      </c>
    </row>
    <row r="131" spans="2:65" s="12" customFormat="1" ht="13.5">
      <c r="B131" s="220"/>
      <c r="C131" s="221"/>
      <c r="D131" s="214" t="s">
        <v>284</v>
      </c>
      <c r="E131" s="222" t="s">
        <v>21</v>
      </c>
      <c r="F131" s="223" t="s">
        <v>359</v>
      </c>
      <c r="G131" s="221"/>
      <c r="H131" s="224">
        <v>71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284</v>
      </c>
      <c r="AU131" s="230" t="s">
        <v>86</v>
      </c>
      <c r="AV131" s="12" t="s">
        <v>86</v>
      </c>
      <c r="AW131" s="12" t="s">
        <v>39</v>
      </c>
      <c r="AX131" s="12" t="s">
        <v>76</v>
      </c>
      <c r="AY131" s="230" t="s">
        <v>201</v>
      </c>
    </row>
    <row r="132" spans="2:65" s="13" customFormat="1" ht="13.5">
      <c r="B132" s="231"/>
      <c r="C132" s="232"/>
      <c r="D132" s="214" t="s">
        <v>284</v>
      </c>
      <c r="E132" s="233" t="s">
        <v>21</v>
      </c>
      <c r="F132" s="234" t="s">
        <v>293</v>
      </c>
      <c r="G132" s="232"/>
      <c r="H132" s="235">
        <v>101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284</v>
      </c>
      <c r="AU132" s="241" t="s">
        <v>86</v>
      </c>
      <c r="AV132" s="13" t="s">
        <v>219</v>
      </c>
      <c r="AW132" s="13" t="s">
        <v>39</v>
      </c>
      <c r="AX132" s="13" t="s">
        <v>84</v>
      </c>
      <c r="AY132" s="241" t="s">
        <v>201</v>
      </c>
    </row>
    <row r="133" spans="2:65" s="1" customFormat="1" ht="16.5" customHeight="1">
      <c r="B133" s="42"/>
      <c r="C133" s="202" t="s">
        <v>360</v>
      </c>
      <c r="D133" s="202" t="s">
        <v>204</v>
      </c>
      <c r="E133" s="203" t="s">
        <v>361</v>
      </c>
      <c r="F133" s="204" t="s">
        <v>362</v>
      </c>
      <c r="G133" s="205" t="s">
        <v>229</v>
      </c>
      <c r="H133" s="206">
        <v>16</v>
      </c>
      <c r="I133" s="207"/>
      <c r="J133" s="208">
        <f>ROUND(I133*H133,2)</f>
        <v>0</v>
      </c>
      <c r="K133" s="204" t="s">
        <v>214</v>
      </c>
      <c r="L133" s="62"/>
      <c r="M133" s="209" t="s">
        <v>21</v>
      </c>
      <c r="N133" s="210" t="s">
        <v>47</v>
      </c>
      <c r="O133" s="43"/>
      <c r="P133" s="211">
        <f>O133*H133</f>
        <v>0</v>
      </c>
      <c r="Q133" s="211">
        <v>0</v>
      </c>
      <c r="R133" s="211">
        <f>Q133*H133</f>
        <v>0</v>
      </c>
      <c r="S133" s="211">
        <v>0.224</v>
      </c>
      <c r="T133" s="212">
        <f>S133*H133</f>
        <v>3.5840000000000001</v>
      </c>
      <c r="AR133" s="25" t="s">
        <v>219</v>
      </c>
      <c r="AT133" s="25" t="s">
        <v>204</v>
      </c>
      <c r="AU133" s="25" t="s">
        <v>86</v>
      </c>
      <c r="AY133" s="25" t="s">
        <v>201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84</v>
      </c>
      <c r="BK133" s="213">
        <f>ROUND(I133*H133,2)</f>
        <v>0</v>
      </c>
      <c r="BL133" s="25" t="s">
        <v>219</v>
      </c>
      <c r="BM133" s="25" t="s">
        <v>363</v>
      </c>
    </row>
    <row r="134" spans="2:65" s="1" customFormat="1" ht="40.5">
      <c r="B134" s="42"/>
      <c r="C134" s="64"/>
      <c r="D134" s="214" t="s">
        <v>210</v>
      </c>
      <c r="E134" s="64"/>
      <c r="F134" s="215" t="s">
        <v>364</v>
      </c>
      <c r="G134" s="64"/>
      <c r="H134" s="64"/>
      <c r="I134" s="173"/>
      <c r="J134" s="64"/>
      <c r="K134" s="64"/>
      <c r="L134" s="62"/>
      <c r="M134" s="216"/>
      <c r="N134" s="43"/>
      <c r="O134" s="43"/>
      <c r="P134" s="43"/>
      <c r="Q134" s="43"/>
      <c r="R134" s="43"/>
      <c r="S134" s="43"/>
      <c r="T134" s="79"/>
      <c r="AT134" s="25" t="s">
        <v>210</v>
      </c>
      <c r="AU134" s="25" t="s">
        <v>86</v>
      </c>
    </row>
    <row r="135" spans="2:65" s="12" customFormat="1" ht="13.5">
      <c r="B135" s="220"/>
      <c r="C135" s="221"/>
      <c r="D135" s="214" t="s">
        <v>284</v>
      </c>
      <c r="E135" s="222" t="s">
        <v>21</v>
      </c>
      <c r="F135" s="223" t="s">
        <v>365</v>
      </c>
      <c r="G135" s="221"/>
      <c r="H135" s="224">
        <v>16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284</v>
      </c>
      <c r="AU135" s="230" t="s">
        <v>86</v>
      </c>
      <c r="AV135" s="12" t="s">
        <v>86</v>
      </c>
      <c r="AW135" s="12" t="s">
        <v>39</v>
      </c>
      <c r="AX135" s="12" t="s">
        <v>84</v>
      </c>
      <c r="AY135" s="230" t="s">
        <v>201</v>
      </c>
    </row>
    <row r="136" spans="2:65" s="1" customFormat="1" ht="25.5" customHeight="1">
      <c r="B136" s="42"/>
      <c r="C136" s="202" t="s">
        <v>366</v>
      </c>
      <c r="D136" s="202" t="s">
        <v>204</v>
      </c>
      <c r="E136" s="203" t="s">
        <v>367</v>
      </c>
      <c r="F136" s="204" t="s">
        <v>368</v>
      </c>
      <c r="G136" s="205" t="s">
        <v>229</v>
      </c>
      <c r="H136" s="206">
        <v>8</v>
      </c>
      <c r="I136" s="207"/>
      <c r="J136" s="208">
        <f>ROUND(I136*H136,2)</f>
        <v>0</v>
      </c>
      <c r="K136" s="204" t="s">
        <v>214</v>
      </c>
      <c r="L136" s="62"/>
      <c r="M136" s="209" t="s">
        <v>21</v>
      </c>
      <c r="N136" s="210" t="s">
        <v>47</v>
      </c>
      <c r="O136" s="43"/>
      <c r="P136" s="211">
        <f>O136*H136</f>
        <v>0</v>
      </c>
      <c r="Q136" s="211">
        <v>0</v>
      </c>
      <c r="R136" s="211">
        <f>Q136*H136</f>
        <v>0</v>
      </c>
      <c r="S136" s="211">
        <v>8.2000000000000003E-2</v>
      </c>
      <c r="T136" s="212">
        <f>S136*H136</f>
        <v>0.65600000000000003</v>
      </c>
      <c r="AR136" s="25" t="s">
        <v>219</v>
      </c>
      <c r="AT136" s="25" t="s">
        <v>204</v>
      </c>
      <c r="AU136" s="25" t="s">
        <v>86</v>
      </c>
      <c r="AY136" s="25" t="s">
        <v>201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84</v>
      </c>
      <c r="BK136" s="213">
        <f>ROUND(I136*H136,2)</f>
        <v>0</v>
      </c>
      <c r="BL136" s="25" t="s">
        <v>219</v>
      </c>
      <c r="BM136" s="25" t="s">
        <v>369</v>
      </c>
    </row>
    <row r="137" spans="2:65" s="1" customFormat="1" ht="27">
      <c r="B137" s="42"/>
      <c r="C137" s="64"/>
      <c r="D137" s="214" t="s">
        <v>210</v>
      </c>
      <c r="E137" s="64"/>
      <c r="F137" s="215" t="s">
        <v>370</v>
      </c>
      <c r="G137" s="64"/>
      <c r="H137" s="64"/>
      <c r="I137" s="173"/>
      <c r="J137" s="64"/>
      <c r="K137" s="64"/>
      <c r="L137" s="62"/>
      <c r="M137" s="216"/>
      <c r="N137" s="43"/>
      <c r="O137" s="43"/>
      <c r="P137" s="43"/>
      <c r="Q137" s="43"/>
      <c r="R137" s="43"/>
      <c r="S137" s="43"/>
      <c r="T137" s="79"/>
      <c r="AT137" s="25" t="s">
        <v>210</v>
      </c>
      <c r="AU137" s="25" t="s">
        <v>86</v>
      </c>
    </row>
    <row r="138" spans="2:65" s="12" customFormat="1" ht="13.5">
      <c r="B138" s="220"/>
      <c r="C138" s="221"/>
      <c r="D138" s="214" t="s">
        <v>284</v>
      </c>
      <c r="E138" s="222" t="s">
        <v>21</v>
      </c>
      <c r="F138" s="223" t="s">
        <v>371</v>
      </c>
      <c r="G138" s="221"/>
      <c r="H138" s="224">
        <v>7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284</v>
      </c>
      <c r="AU138" s="230" t="s">
        <v>86</v>
      </c>
      <c r="AV138" s="12" t="s">
        <v>86</v>
      </c>
      <c r="AW138" s="12" t="s">
        <v>39</v>
      </c>
      <c r="AX138" s="12" t="s">
        <v>76</v>
      </c>
      <c r="AY138" s="230" t="s">
        <v>201</v>
      </c>
    </row>
    <row r="139" spans="2:65" s="12" customFormat="1" ht="13.5">
      <c r="B139" s="220"/>
      <c r="C139" s="221"/>
      <c r="D139" s="214" t="s">
        <v>284</v>
      </c>
      <c r="E139" s="222" t="s">
        <v>21</v>
      </c>
      <c r="F139" s="223" t="s">
        <v>372</v>
      </c>
      <c r="G139" s="221"/>
      <c r="H139" s="224">
        <v>1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284</v>
      </c>
      <c r="AU139" s="230" t="s">
        <v>86</v>
      </c>
      <c r="AV139" s="12" t="s">
        <v>86</v>
      </c>
      <c r="AW139" s="12" t="s">
        <v>39</v>
      </c>
      <c r="AX139" s="12" t="s">
        <v>76</v>
      </c>
      <c r="AY139" s="230" t="s">
        <v>201</v>
      </c>
    </row>
    <row r="140" spans="2:65" s="13" customFormat="1" ht="13.5">
      <c r="B140" s="231"/>
      <c r="C140" s="232"/>
      <c r="D140" s="214" t="s">
        <v>284</v>
      </c>
      <c r="E140" s="233" t="s">
        <v>21</v>
      </c>
      <c r="F140" s="234" t="s">
        <v>293</v>
      </c>
      <c r="G140" s="232"/>
      <c r="H140" s="235">
        <v>8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284</v>
      </c>
      <c r="AU140" s="241" t="s">
        <v>86</v>
      </c>
      <c r="AV140" s="13" t="s">
        <v>219</v>
      </c>
      <c r="AW140" s="13" t="s">
        <v>39</v>
      </c>
      <c r="AX140" s="13" t="s">
        <v>84</v>
      </c>
      <c r="AY140" s="241" t="s">
        <v>201</v>
      </c>
    </row>
    <row r="141" spans="2:65" s="1" customFormat="1" ht="16.5" customHeight="1">
      <c r="B141" s="42"/>
      <c r="C141" s="202" t="s">
        <v>373</v>
      </c>
      <c r="D141" s="202" t="s">
        <v>204</v>
      </c>
      <c r="E141" s="203" t="s">
        <v>374</v>
      </c>
      <c r="F141" s="204" t="s">
        <v>375</v>
      </c>
      <c r="G141" s="205" t="s">
        <v>229</v>
      </c>
      <c r="H141" s="206">
        <v>8</v>
      </c>
      <c r="I141" s="207"/>
      <c r="J141" s="208">
        <f>ROUND(I141*H141,2)</f>
        <v>0</v>
      </c>
      <c r="K141" s="204" t="s">
        <v>214</v>
      </c>
      <c r="L141" s="62"/>
      <c r="M141" s="209" t="s">
        <v>21</v>
      </c>
      <c r="N141" s="210" t="s">
        <v>47</v>
      </c>
      <c r="O141" s="43"/>
      <c r="P141" s="211">
        <f>O141*H141</f>
        <v>0</v>
      </c>
      <c r="Q141" s="211">
        <v>0</v>
      </c>
      <c r="R141" s="211">
        <f>Q141*H141</f>
        <v>0</v>
      </c>
      <c r="S141" s="211">
        <v>4.0000000000000001E-3</v>
      </c>
      <c r="T141" s="212">
        <f>S141*H141</f>
        <v>3.2000000000000001E-2</v>
      </c>
      <c r="AR141" s="25" t="s">
        <v>219</v>
      </c>
      <c r="AT141" s="25" t="s">
        <v>204</v>
      </c>
      <c r="AU141" s="25" t="s">
        <v>86</v>
      </c>
      <c r="AY141" s="25" t="s">
        <v>201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84</v>
      </c>
      <c r="BK141" s="213">
        <f>ROUND(I141*H141,2)</f>
        <v>0</v>
      </c>
      <c r="BL141" s="25" t="s">
        <v>219</v>
      </c>
      <c r="BM141" s="25" t="s">
        <v>376</v>
      </c>
    </row>
    <row r="142" spans="2:65" s="1" customFormat="1" ht="27">
      <c r="B142" s="42"/>
      <c r="C142" s="64"/>
      <c r="D142" s="214" t="s">
        <v>210</v>
      </c>
      <c r="E142" s="64"/>
      <c r="F142" s="215" t="s">
        <v>377</v>
      </c>
      <c r="G142" s="64"/>
      <c r="H142" s="64"/>
      <c r="I142" s="173"/>
      <c r="J142" s="64"/>
      <c r="K142" s="64"/>
      <c r="L142" s="62"/>
      <c r="M142" s="216"/>
      <c r="N142" s="43"/>
      <c r="O142" s="43"/>
      <c r="P142" s="43"/>
      <c r="Q142" s="43"/>
      <c r="R142" s="43"/>
      <c r="S142" s="43"/>
      <c r="T142" s="79"/>
      <c r="AT142" s="25" t="s">
        <v>210</v>
      </c>
      <c r="AU142" s="25" t="s">
        <v>86</v>
      </c>
    </row>
    <row r="143" spans="2:65" s="12" customFormat="1" ht="13.5">
      <c r="B143" s="220"/>
      <c r="C143" s="221"/>
      <c r="D143" s="214" t="s">
        <v>284</v>
      </c>
      <c r="E143" s="222" t="s">
        <v>21</v>
      </c>
      <c r="F143" s="223" t="s">
        <v>378</v>
      </c>
      <c r="G143" s="221"/>
      <c r="H143" s="224">
        <v>8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284</v>
      </c>
      <c r="AU143" s="230" t="s">
        <v>86</v>
      </c>
      <c r="AV143" s="12" t="s">
        <v>86</v>
      </c>
      <c r="AW143" s="12" t="s">
        <v>39</v>
      </c>
      <c r="AX143" s="12" t="s">
        <v>84</v>
      </c>
      <c r="AY143" s="230" t="s">
        <v>201</v>
      </c>
    </row>
    <row r="144" spans="2:65" s="11" customFormat="1" ht="29.85" customHeight="1">
      <c r="B144" s="186"/>
      <c r="C144" s="187"/>
      <c r="D144" s="188" t="s">
        <v>75</v>
      </c>
      <c r="E144" s="200" t="s">
        <v>379</v>
      </c>
      <c r="F144" s="200" t="s">
        <v>380</v>
      </c>
      <c r="G144" s="187"/>
      <c r="H144" s="187"/>
      <c r="I144" s="190"/>
      <c r="J144" s="201">
        <f>BK144</f>
        <v>0</v>
      </c>
      <c r="K144" s="187"/>
      <c r="L144" s="192"/>
      <c r="M144" s="193"/>
      <c r="N144" s="194"/>
      <c r="O144" s="194"/>
      <c r="P144" s="195">
        <f>SUM(P145:P172)</f>
        <v>0</v>
      </c>
      <c r="Q144" s="194"/>
      <c r="R144" s="195">
        <f>SUM(R145:R172)</f>
        <v>0</v>
      </c>
      <c r="S144" s="194"/>
      <c r="T144" s="196">
        <f>SUM(T145:T172)</f>
        <v>0</v>
      </c>
      <c r="AR144" s="197" t="s">
        <v>84</v>
      </c>
      <c r="AT144" s="198" t="s">
        <v>75</v>
      </c>
      <c r="AU144" s="198" t="s">
        <v>84</v>
      </c>
      <c r="AY144" s="197" t="s">
        <v>201</v>
      </c>
      <c r="BK144" s="199">
        <f>SUM(BK145:BK172)</f>
        <v>0</v>
      </c>
    </row>
    <row r="145" spans="2:65" s="1" customFormat="1" ht="25.5" customHeight="1">
      <c r="B145" s="42"/>
      <c r="C145" s="202" t="s">
        <v>381</v>
      </c>
      <c r="D145" s="202" t="s">
        <v>204</v>
      </c>
      <c r="E145" s="203" t="s">
        <v>382</v>
      </c>
      <c r="F145" s="204" t="s">
        <v>383</v>
      </c>
      <c r="G145" s="205" t="s">
        <v>335</v>
      </c>
      <c r="H145" s="206">
        <v>3.2000000000000001E-2</v>
      </c>
      <c r="I145" s="207"/>
      <c r="J145" s="208">
        <f>ROUND(I145*H145,2)</f>
        <v>0</v>
      </c>
      <c r="K145" s="204" t="s">
        <v>214</v>
      </c>
      <c r="L145" s="62"/>
      <c r="M145" s="209" t="s">
        <v>21</v>
      </c>
      <c r="N145" s="210" t="s">
        <v>47</v>
      </c>
      <c r="O145" s="43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219</v>
      </c>
      <c r="AT145" s="25" t="s">
        <v>204</v>
      </c>
      <c r="AU145" s="25" t="s">
        <v>86</v>
      </c>
      <c r="AY145" s="25" t="s">
        <v>201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219</v>
      </c>
      <c r="BM145" s="25" t="s">
        <v>384</v>
      </c>
    </row>
    <row r="146" spans="2:65" s="1" customFormat="1" ht="13.5">
      <c r="B146" s="42"/>
      <c r="C146" s="64"/>
      <c r="D146" s="214" t="s">
        <v>210</v>
      </c>
      <c r="E146" s="64"/>
      <c r="F146" s="215" t="s">
        <v>385</v>
      </c>
      <c r="G146" s="64"/>
      <c r="H146" s="64"/>
      <c r="I146" s="173"/>
      <c r="J146" s="64"/>
      <c r="K146" s="64"/>
      <c r="L146" s="62"/>
      <c r="M146" s="216"/>
      <c r="N146" s="43"/>
      <c r="O146" s="43"/>
      <c r="P146" s="43"/>
      <c r="Q146" s="43"/>
      <c r="R146" s="43"/>
      <c r="S146" s="43"/>
      <c r="T146" s="79"/>
      <c r="AT146" s="25" t="s">
        <v>210</v>
      </c>
      <c r="AU146" s="25" t="s">
        <v>86</v>
      </c>
    </row>
    <row r="147" spans="2:65" s="12" customFormat="1" ht="27">
      <c r="B147" s="220"/>
      <c r="C147" s="221"/>
      <c r="D147" s="214" t="s">
        <v>284</v>
      </c>
      <c r="E147" s="222" t="s">
        <v>21</v>
      </c>
      <c r="F147" s="223" t="s">
        <v>386</v>
      </c>
      <c r="G147" s="221"/>
      <c r="H147" s="224">
        <v>3.2000000000000001E-2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284</v>
      </c>
      <c r="AU147" s="230" t="s">
        <v>86</v>
      </c>
      <c r="AV147" s="12" t="s">
        <v>86</v>
      </c>
      <c r="AW147" s="12" t="s">
        <v>39</v>
      </c>
      <c r="AX147" s="12" t="s">
        <v>84</v>
      </c>
      <c r="AY147" s="230" t="s">
        <v>201</v>
      </c>
    </row>
    <row r="148" spans="2:65" s="1" customFormat="1" ht="16.5" customHeight="1">
      <c r="B148" s="42"/>
      <c r="C148" s="202" t="s">
        <v>387</v>
      </c>
      <c r="D148" s="202" t="s">
        <v>204</v>
      </c>
      <c r="E148" s="203" t="s">
        <v>388</v>
      </c>
      <c r="F148" s="204" t="s">
        <v>389</v>
      </c>
      <c r="G148" s="205" t="s">
        <v>390</v>
      </c>
      <c r="H148" s="206">
        <v>4035</v>
      </c>
      <c r="I148" s="207"/>
      <c r="J148" s="208">
        <f>ROUND(I148*H148,2)</f>
        <v>0</v>
      </c>
      <c r="K148" s="204" t="s">
        <v>21</v>
      </c>
      <c r="L148" s="62"/>
      <c r="M148" s="209" t="s">
        <v>21</v>
      </c>
      <c r="N148" s="210" t="s">
        <v>47</v>
      </c>
      <c r="O148" s="43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5" t="s">
        <v>219</v>
      </c>
      <c r="AT148" s="25" t="s">
        <v>204</v>
      </c>
      <c r="AU148" s="25" t="s">
        <v>86</v>
      </c>
      <c r="AY148" s="25" t="s">
        <v>201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84</v>
      </c>
      <c r="BK148" s="213">
        <f>ROUND(I148*H148,2)</f>
        <v>0</v>
      </c>
      <c r="BL148" s="25" t="s">
        <v>219</v>
      </c>
      <c r="BM148" s="25" t="s">
        <v>391</v>
      </c>
    </row>
    <row r="149" spans="2:65" s="1" customFormat="1" ht="13.5">
      <c r="B149" s="42"/>
      <c r="C149" s="64"/>
      <c r="D149" s="214" t="s">
        <v>210</v>
      </c>
      <c r="E149" s="64"/>
      <c r="F149" s="215" t="s">
        <v>389</v>
      </c>
      <c r="G149" s="64"/>
      <c r="H149" s="64"/>
      <c r="I149" s="173"/>
      <c r="J149" s="64"/>
      <c r="K149" s="64"/>
      <c r="L149" s="62"/>
      <c r="M149" s="216"/>
      <c r="N149" s="43"/>
      <c r="O149" s="43"/>
      <c r="P149" s="43"/>
      <c r="Q149" s="43"/>
      <c r="R149" s="43"/>
      <c r="S149" s="43"/>
      <c r="T149" s="79"/>
      <c r="AT149" s="25" t="s">
        <v>210</v>
      </c>
      <c r="AU149" s="25" t="s">
        <v>86</v>
      </c>
    </row>
    <row r="150" spans="2:65" s="12" customFormat="1" ht="13.5">
      <c r="B150" s="220"/>
      <c r="C150" s="221"/>
      <c r="D150" s="214" t="s">
        <v>284</v>
      </c>
      <c r="E150" s="222" t="s">
        <v>21</v>
      </c>
      <c r="F150" s="223" t="s">
        <v>392</v>
      </c>
      <c r="G150" s="221"/>
      <c r="H150" s="224">
        <v>3535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284</v>
      </c>
      <c r="AU150" s="230" t="s">
        <v>86</v>
      </c>
      <c r="AV150" s="12" t="s">
        <v>86</v>
      </c>
      <c r="AW150" s="12" t="s">
        <v>39</v>
      </c>
      <c r="AX150" s="12" t="s">
        <v>76</v>
      </c>
      <c r="AY150" s="230" t="s">
        <v>201</v>
      </c>
    </row>
    <row r="151" spans="2:65" s="12" customFormat="1" ht="13.5">
      <c r="B151" s="220"/>
      <c r="C151" s="221"/>
      <c r="D151" s="214" t="s">
        <v>284</v>
      </c>
      <c r="E151" s="222" t="s">
        <v>21</v>
      </c>
      <c r="F151" s="223" t="s">
        <v>393</v>
      </c>
      <c r="G151" s="221"/>
      <c r="H151" s="224">
        <v>500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284</v>
      </c>
      <c r="AU151" s="230" t="s">
        <v>86</v>
      </c>
      <c r="AV151" s="12" t="s">
        <v>86</v>
      </c>
      <c r="AW151" s="12" t="s">
        <v>39</v>
      </c>
      <c r="AX151" s="12" t="s">
        <v>76</v>
      </c>
      <c r="AY151" s="230" t="s">
        <v>201</v>
      </c>
    </row>
    <row r="152" spans="2:65" s="13" customFormat="1" ht="13.5">
      <c r="B152" s="231"/>
      <c r="C152" s="232"/>
      <c r="D152" s="214" t="s">
        <v>284</v>
      </c>
      <c r="E152" s="233" t="s">
        <v>21</v>
      </c>
      <c r="F152" s="234" t="s">
        <v>293</v>
      </c>
      <c r="G152" s="232"/>
      <c r="H152" s="235">
        <v>4035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284</v>
      </c>
      <c r="AU152" s="241" t="s">
        <v>86</v>
      </c>
      <c r="AV152" s="13" t="s">
        <v>219</v>
      </c>
      <c r="AW152" s="13" t="s">
        <v>39</v>
      </c>
      <c r="AX152" s="13" t="s">
        <v>84</v>
      </c>
      <c r="AY152" s="241" t="s">
        <v>201</v>
      </c>
    </row>
    <row r="153" spans="2:65" s="1" customFormat="1" ht="25.5" customHeight="1">
      <c r="B153" s="42"/>
      <c r="C153" s="202" t="s">
        <v>9</v>
      </c>
      <c r="D153" s="202" t="s">
        <v>204</v>
      </c>
      <c r="E153" s="203" t="s">
        <v>394</v>
      </c>
      <c r="F153" s="204" t="s">
        <v>395</v>
      </c>
      <c r="G153" s="205" t="s">
        <v>335</v>
      </c>
      <c r="H153" s="206">
        <v>25.01</v>
      </c>
      <c r="I153" s="207"/>
      <c r="J153" s="208">
        <f>ROUND(I153*H153,2)</f>
        <v>0</v>
      </c>
      <c r="K153" s="204" t="s">
        <v>21</v>
      </c>
      <c r="L153" s="62"/>
      <c r="M153" s="209" t="s">
        <v>21</v>
      </c>
      <c r="N153" s="210" t="s">
        <v>47</v>
      </c>
      <c r="O153" s="43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AR153" s="25" t="s">
        <v>219</v>
      </c>
      <c r="AT153" s="25" t="s">
        <v>204</v>
      </c>
      <c r="AU153" s="25" t="s">
        <v>86</v>
      </c>
      <c r="AY153" s="25" t="s">
        <v>201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84</v>
      </c>
      <c r="BK153" s="213">
        <f>ROUND(I153*H153,2)</f>
        <v>0</v>
      </c>
      <c r="BL153" s="25" t="s">
        <v>219</v>
      </c>
      <c r="BM153" s="25" t="s">
        <v>396</v>
      </c>
    </row>
    <row r="154" spans="2:65" s="1" customFormat="1" ht="27">
      <c r="B154" s="42"/>
      <c r="C154" s="64"/>
      <c r="D154" s="214" t="s">
        <v>210</v>
      </c>
      <c r="E154" s="64"/>
      <c r="F154" s="215" t="s">
        <v>395</v>
      </c>
      <c r="G154" s="64"/>
      <c r="H154" s="64"/>
      <c r="I154" s="173"/>
      <c r="J154" s="64"/>
      <c r="K154" s="64"/>
      <c r="L154" s="62"/>
      <c r="M154" s="216"/>
      <c r="N154" s="43"/>
      <c r="O154" s="43"/>
      <c r="P154" s="43"/>
      <c r="Q154" s="43"/>
      <c r="R154" s="43"/>
      <c r="S154" s="43"/>
      <c r="T154" s="79"/>
      <c r="AT154" s="25" t="s">
        <v>210</v>
      </c>
      <c r="AU154" s="25" t="s">
        <v>86</v>
      </c>
    </row>
    <row r="155" spans="2:65" s="12" customFormat="1" ht="13.5">
      <c r="B155" s="220"/>
      <c r="C155" s="221"/>
      <c r="D155" s="214" t="s">
        <v>284</v>
      </c>
      <c r="E155" s="222" t="s">
        <v>21</v>
      </c>
      <c r="F155" s="223" t="s">
        <v>397</v>
      </c>
      <c r="G155" s="221"/>
      <c r="H155" s="224">
        <v>25.01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284</v>
      </c>
      <c r="AU155" s="230" t="s">
        <v>86</v>
      </c>
      <c r="AV155" s="12" t="s">
        <v>86</v>
      </c>
      <c r="AW155" s="12" t="s">
        <v>39</v>
      </c>
      <c r="AX155" s="12" t="s">
        <v>84</v>
      </c>
      <c r="AY155" s="230" t="s">
        <v>201</v>
      </c>
    </row>
    <row r="156" spans="2:65" s="1" customFormat="1" ht="25.5" customHeight="1">
      <c r="B156" s="42"/>
      <c r="C156" s="202" t="s">
        <v>398</v>
      </c>
      <c r="D156" s="202" t="s">
        <v>204</v>
      </c>
      <c r="E156" s="203" t="s">
        <v>399</v>
      </c>
      <c r="F156" s="204" t="s">
        <v>400</v>
      </c>
      <c r="G156" s="205" t="s">
        <v>335</v>
      </c>
      <c r="H156" s="206">
        <v>10.227</v>
      </c>
      <c r="I156" s="207"/>
      <c r="J156" s="208">
        <f>ROUND(I156*H156,2)</f>
        <v>0</v>
      </c>
      <c r="K156" s="204" t="s">
        <v>21</v>
      </c>
      <c r="L156" s="62"/>
      <c r="M156" s="209" t="s">
        <v>21</v>
      </c>
      <c r="N156" s="210" t="s">
        <v>47</v>
      </c>
      <c r="O156" s="43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AR156" s="25" t="s">
        <v>219</v>
      </c>
      <c r="AT156" s="25" t="s">
        <v>204</v>
      </c>
      <c r="AU156" s="25" t="s">
        <v>86</v>
      </c>
      <c r="AY156" s="25" t="s">
        <v>201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84</v>
      </c>
      <c r="BK156" s="213">
        <f>ROUND(I156*H156,2)</f>
        <v>0</v>
      </c>
      <c r="BL156" s="25" t="s">
        <v>219</v>
      </c>
      <c r="BM156" s="25" t="s">
        <v>401</v>
      </c>
    </row>
    <row r="157" spans="2:65" s="1" customFormat="1" ht="27">
      <c r="B157" s="42"/>
      <c r="C157" s="64"/>
      <c r="D157" s="214" t="s">
        <v>210</v>
      </c>
      <c r="E157" s="64"/>
      <c r="F157" s="215" t="s">
        <v>400</v>
      </c>
      <c r="G157" s="64"/>
      <c r="H157" s="64"/>
      <c r="I157" s="173"/>
      <c r="J157" s="64"/>
      <c r="K157" s="64"/>
      <c r="L157" s="62"/>
      <c r="M157" s="216"/>
      <c r="N157" s="43"/>
      <c r="O157" s="43"/>
      <c r="P157" s="43"/>
      <c r="Q157" s="43"/>
      <c r="R157" s="43"/>
      <c r="S157" s="43"/>
      <c r="T157" s="79"/>
      <c r="AT157" s="25" t="s">
        <v>210</v>
      </c>
      <c r="AU157" s="25" t="s">
        <v>86</v>
      </c>
    </row>
    <row r="158" spans="2:65" s="12" customFormat="1" ht="13.5">
      <c r="B158" s="220"/>
      <c r="C158" s="221"/>
      <c r="D158" s="214" t="s">
        <v>284</v>
      </c>
      <c r="E158" s="222" t="s">
        <v>21</v>
      </c>
      <c r="F158" s="223" t="s">
        <v>402</v>
      </c>
      <c r="G158" s="221"/>
      <c r="H158" s="224">
        <v>2.452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284</v>
      </c>
      <c r="AU158" s="230" t="s">
        <v>86</v>
      </c>
      <c r="AV158" s="12" t="s">
        <v>86</v>
      </c>
      <c r="AW158" s="12" t="s">
        <v>39</v>
      </c>
      <c r="AX158" s="12" t="s">
        <v>76</v>
      </c>
      <c r="AY158" s="230" t="s">
        <v>201</v>
      </c>
    </row>
    <row r="159" spans="2:65" s="12" customFormat="1" ht="13.5">
      <c r="B159" s="220"/>
      <c r="C159" s="221"/>
      <c r="D159" s="214" t="s">
        <v>284</v>
      </c>
      <c r="E159" s="222" t="s">
        <v>21</v>
      </c>
      <c r="F159" s="223" t="s">
        <v>403</v>
      </c>
      <c r="G159" s="221"/>
      <c r="H159" s="224">
        <v>3.5350000000000001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284</v>
      </c>
      <c r="AU159" s="230" t="s">
        <v>86</v>
      </c>
      <c r="AV159" s="12" t="s">
        <v>86</v>
      </c>
      <c r="AW159" s="12" t="s">
        <v>39</v>
      </c>
      <c r="AX159" s="12" t="s">
        <v>76</v>
      </c>
      <c r="AY159" s="230" t="s">
        <v>201</v>
      </c>
    </row>
    <row r="160" spans="2:65" s="12" customFormat="1" ht="13.5">
      <c r="B160" s="220"/>
      <c r="C160" s="221"/>
      <c r="D160" s="214" t="s">
        <v>284</v>
      </c>
      <c r="E160" s="222" t="s">
        <v>21</v>
      </c>
      <c r="F160" s="223" t="s">
        <v>404</v>
      </c>
      <c r="G160" s="221"/>
      <c r="H160" s="224">
        <v>3.5840000000000001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284</v>
      </c>
      <c r="AU160" s="230" t="s">
        <v>86</v>
      </c>
      <c r="AV160" s="12" t="s">
        <v>86</v>
      </c>
      <c r="AW160" s="12" t="s">
        <v>39</v>
      </c>
      <c r="AX160" s="12" t="s">
        <v>76</v>
      </c>
      <c r="AY160" s="230" t="s">
        <v>201</v>
      </c>
    </row>
    <row r="161" spans="2:65" s="12" customFormat="1" ht="13.5">
      <c r="B161" s="220"/>
      <c r="C161" s="221"/>
      <c r="D161" s="214" t="s">
        <v>284</v>
      </c>
      <c r="E161" s="222" t="s">
        <v>21</v>
      </c>
      <c r="F161" s="223" t="s">
        <v>405</v>
      </c>
      <c r="G161" s="221"/>
      <c r="H161" s="224">
        <v>0.65600000000000003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284</v>
      </c>
      <c r="AU161" s="230" t="s">
        <v>86</v>
      </c>
      <c r="AV161" s="12" t="s">
        <v>86</v>
      </c>
      <c r="AW161" s="12" t="s">
        <v>39</v>
      </c>
      <c r="AX161" s="12" t="s">
        <v>76</v>
      </c>
      <c r="AY161" s="230" t="s">
        <v>201</v>
      </c>
    </row>
    <row r="162" spans="2:65" s="13" customFormat="1" ht="13.5">
      <c r="B162" s="231"/>
      <c r="C162" s="232"/>
      <c r="D162" s="214" t="s">
        <v>284</v>
      </c>
      <c r="E162" s="233" t="s">
        <v>21</v>
      </c>
      <c r="F162" s="234" t="s">
        <v>293</v>
      </c>
      <c r="G162" s="232"/>
      <c r="H162" s="235">
        <v>10.227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284</v>
      </c>
      <c r="AU162" s="241" t="s">
        <v>86</v>
      </c>
      <c r="AV162" s="13" t="s">
        <v>219</v>
      </c>
      <c r="AW162" s="13" t="s">
        <v>39</v>
      </c>
      <c r="AX162" s="13" t="s">
        <v>84</v>
      </c>
      <c r="AY162" s="241" t="s">
        <v>201</v>
      </c>
    </row>
    <row r="163" spans="2:65" s="1" customFormat="1" ht="25.5" customHeight="1">
      <c r="B163" s="42"/>
      <c r="C163" s="202" t="s">
        <v>406</v>
      </c>
      <c r="D163" s="202" t="s">
        <v>204</v>
      </c>
      <c r="E163" s="203" t="s">
        <v>407</v>
      </c>
      <c r="F163" s="204" t="s">
        <v>408</v>
      </c>
      <c r="G163" s="205" t="s">
        <v>335</v>
      </c>
      <c r="H163" s="206">
        <v>31.202000000000002</v>
      </c>
      <c r="I163" s="207"/>
      <c r="J163" s="208">
        <f>ROUND(I163*H163,2)</f>
        <v>0</v>
      </c>
      <c r="K163" s="204" t="s">
        <v>214</v>
      </c>
      <c r="L163" s="62"/>
      <c r="M163" s="209" t="s">
        <v>21</v>
      </c>
      <c r="N163" s="210" t="s">
        <v>47</v>
      </c>
      <c r="O163" s="43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AR163" s="25" t="s">
        <v>219</v>
      </c>
      <c r="AT163" s="25" t="s">
        <v>204</v>
      </c>
      <c r="AU163" s="25" t="s">
        <v>86</v>
      </c>
      <c r="AY163" s="25" t="s">
        <v>201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84</v>
      </c>
      <c r="BK163" s="213">
        <f>ROUND(I163*H163,2)</f>
        <v>0</v>
      </c>
      <c r="BL163" s="25" t="s">
        <v>219</v>
      </c>
      <c r="BM163" s="25" t="s">
        <v>409</v>
      </c>
    </row>
    <row r="164" spans="2:65" s="1" customFormat="1" ht="27">
      <c r="B164" s="42"/>
      <c r="C164" s="64"/>
      <c r="D164" s="214" t="s">
        <v>210</v>
      </c>
      <c r="E164" s="64"/>
      <c r="F164" s="215" t="s">
        <v>410</v>
      </c>
      <c r="G164" s="64"/>
      <c r="H164" s="64"/>
      <c r="I164" s="173"/>
      <c r="J164" s="64"/>
      <c r="K164" s="64"/>
      <c r="L164" s="62"/>
      <c r="M164" s="216"/>
      <c r="N164" s="43"/>
      <c r="O164" s="43"/>
      <c r="P164" s="43"/>
      <c r="Q164" s="43"/>
      <c r="R164" s="43"/>
      <c r="S164" s="43"/>
      <c r="T164" s="79"/>
      <c r="AT164" s="25" t="s">
        <v>210</v>
      </c>
      <c r="AU164" s="25" t="s">
        <v>86</v>
      </c>
    </row>
    <row r="165" spans="2:65" s="12" customFormat="1" ht="13.5">
      <c r="B165" s="220"/>
      <c r="C165" s="221"/>
      <c r="D165" s="214" t="s">
        <v>284</v>
      </c>
      <c r="E165" s="222" t="s">
        <v>21</v>
      </c>
      <c r="F165" s="223" t="s">
        <v>397</v>
      </c>
      <c r="G165" s="221"/>
      <c r="H165" s="224">
        <v>25.01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284</v>
      </c>
      <c r="AU165" s="230" t="s">
        <v>86</v>
      </c>
      <c r="AV165" s="12" t="s">
        <v>86</v>
      </c>
      <c r="AW165" s="12" t="s">
        <v>39</v>
      </c>
      <c r="AX165" s="12" t="s">
        <v>76</v>
      </c>
      <c r="AY165" s="230" t="s">
        <v>201</v>
      </c>
    </row>
    <row r="166" spans="2:65" s="12" customFormat="1" ht="13.5">
      <c r="B166" s="220"/>
      <c r="C166" s="221"/>
      <c r="D166" s="214" t="s">
        <v>284</v>
      </c>
      <c r="E166" s="222" t="s">
        <v>21</v>
      </c>
      <c r="F166" s="223" t="s">
        <v>402</v>
      </c>
      <c r="G166" s="221"/>
      <c r="H166" s="224">
        <v>2.452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284</v>
      </c>
      <c r="AU166" s="230" t="s">
        <v>86</v>
      </c>
      <c r="AV166" s="12" t="s">
        <v>86</v>
      </c>
      <c r="AW166" s="12" t="s">
        <v>39</v>
      </c>
      <c r="AX166" s="12" t="s">
        <v>76</v>
      </c>
      <c r="AY166" s="230" t="s">
        <v>201</v>
      </c>
    </row>
    <row r="167" spans="2:65" s="12" customFormat="1" ht="13.5">
      <c r="B167" s="220"/>
      <c r="C167" s="221"/>
      <c r="D167" s="214" t="s">
        <v>284</v>
      </c>
      <c r="E167" s="222" t="s">
        <v>21</v>
      </c>
      <c r="F167" s="223" t="s">
        <v>404</v>
      </c>
      <c r="G167" s="221"/>
      <c r="H167" s="224">
        <v>3.5840000000000001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284</v>
      </c>
      <c r="AU167" s="230" t="s">
        <v>86</v>
      </c>
      <c r="AV167" s="12" t="s">
        <v>86</v>
      </c>
      <c r="AW167" s="12" t="s">
        <v>39</v>
      </c>
      <c r="AX167" s="12" t="s">
        <v>76</v>
      </c>
      <c r="AY167" s="230" t="s">
        <v>201</v>
      </c>
    </row>
    <row r="168" spans="2:65" s="12" customFormat="1" ht="13.5">
      <c r="B168" s="220"/>
      <c r="C168" s="221"/>
      <c r="D168" s="214" t="s">
        <v>284</v>
      </c>
      <c r="E168" s="222" t="s">
        <v>21</v>
      </c>
      <c r="F168" s="223" t="s">
        <v>411</v>
      </c>
      <c r="G168" s="221"/>
      <c r="H168" s="224">
        <v>0.156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284</v>
      </c>
      <c r="AU168" s="230" t="s">
        <v>86</v>
      </c>
      <c r="AV168" s="12" t="s">
        <v>86</v>
      </c>
      <c r="AW168" s="12" t="s">
        <v>39</v>
      </c>
      <c r="AX168" s="12" t="s">
        <v>76</v>
      </c>
      <c r="AY168" s="230" t="s">
        <v>201</v>
      </c>
    </row>
    <row r="169" spans="2:65" s="13" customFormat="1" ht="13.5">
      <c r="B169" s="231"/>
      <c r="C169" s="232"/>
      <c r="D169" s="214" t="s">
        <v>284</v>
      </c>
      <c r="E169" s="233" t="s">
        <v>21</v>
      </c>
      <c r="F169" s="234" t="s">
        <v>293</v>
      </c>
      <c r="G169" s="232"/>
      <c r="H169" s="235">
        <v>31.202000000000002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284</v>
      </c>
      <c r="AU169" s="241" t="s">
        <v>86</v>
      </c>
      <c r="AV169" s="13" t="s">
        <v>219</v>
      </c>
      <c r="AW169" s="13" t="s">
        <v>39</v>
      </c>
      <c r="AX169" s="13" t="s">
        <v>84</v>
      </c>
      <c r="AY169" s="241" t="s">
        <v>201</v>
      </c>
    </row>
    <row r="170" spans="2:65" s="1" customFormat="1" ht="25.5" customHeight="1">
      <c r="B170" s="42"/>
      <c r="C170" s="202" t="s">
        <v>412</v>
      </c>
      <c r="D170" s="202" t="s">
        <v>204</v>
      </c>
      <c r="E170" s="203" t="s">
        <v>413</v>
      </c>
      <c r="F170" s="204" t="s">
        <v>414</v>
      </c>
      <c r="G170" s="205" t="s">
        <v>335</v>
      </c>
      <c r="H170" s="206">
        <v>200.8</v>
      </c>
      <c r="I170" s="207"/>
      <c r="J170" s="208">
        <f>ROUND(I170*H170,2)</f>
        <v>0</v>
      </c>
      <c r="K170" s="204" t="s">
        <v>214</v>
      </c>
      <c r="L170" s="62"/>
      <c r="M170" s="209" t="s">
        <v>21</v>
      </c>
      <c r="N170" s="210" t="s">
        <v>47</v>
      </c>
      <c r="O170" s="43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AR170" s="25" t="s">
        <v>219</v>
      </c>
      <c r="AT170" s="25" t="s">
        <v>204</v>
      </c>
      <c r="AU170" s="25" t="s">
        <v>86</v>
      </c>
      <c r="AY170" s="25" t="s">
        <v>201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84</v>
      </c>
      <c r="BK170" s="213">
        <f>ROUND(I170*H170,2)</f>
        <v>0</v>
      </c>
      <c r="BL170" s="25" t="s">
        <v>219</v>
      </c>
      <c r="BM170" s="25" t="s">
        <v>415</v>
      </c>
    </row>
    <row r="171" spans="2:65" s="1" customFormat="1" ht="27">
      <c r="B171" s="42"/>
      <c r="C171" s="64"/>
      <c r="D171" s="214" t="s">
        <v>210</v>
      </c>
      <c r="E171" s="64"/>
      <c r="F171" s="215" t="s">
        <v>337</v>
      </c>
      <c r="G171" s="64"/>
      <c r="H171" s="64"/>
      <c r="I171" s="173"/>
      <c r="J171" s="64"/>
      <c r="K171" s="64"/>
      <c r="L171" s="62"/>
      <c r="M171" s="216"/>
      <c r="N171" s="43"/>
      <c r="O171" s="43"/>
      <c r="P171" s="43"/>
      <c r="Q171" s="43"/>
      <c r="R171" s="43"/>
      <c r="S171" s="43"/>
      <c r="T171" s="79"/>
      <c r="AT171" s="25" t="s">
        <v>210</v>
      </c>
      <c r="AU171" s="25" t="s">
        <v>86</v>
      </c>
    </row>
    <row r="172" spans="2:65" s="12" customFormat="1" ht="13.5">
      <c r="B172" s="220"/>
      <c r="C172" s="221"/>
      <c r="D172" s="214" t="s">
        <v>284</v>
      </c>
      <c r="E172" s="222" t="s">
        <v>21</v>
      </c>
      <c r="F172" s="223" t="s">
        <v>416</v>
      </c>
      <c r="G172" s="221"/>
      <c r="H172" s="224">
        <v>200.8</v>
      </c>
      <c r="I172" s="225"/>
      <c r="J172" s="221"/>
      <c r="K172" s="221"/>
      <c r="L172" s="226"/>
      <c r="M172" s="252"/>
      <c r="N172" s="253"/>
      <c r="O172" s="253"/>
      <c r="P172" s="253"/>
      <c r="Q172" s="253"/>
      <c r="R172" s="253"/>
      <c r="S172" s="253"/>
      <c r="T172" s="254"/>
      <c r="AT172" s="230" t="s">
        <v>284</v>
      </c>
      <c r="AU172" s="230" t="s">
        <v>86</v>
      </c>
      <c r="AV172" s="12" t="s">
        <v>86</v>
      </c>
      <c r="AW172" s="12" t="s">
        <v>39</v>
      </c>
      <c r="AX172" s="12" t="s">
        <v>84</v>
      </c>
      <c r="AY172" s="230" t="s">
        <v>201</v>
      </c>
    </row>
    <row r="173" spans="2:65" s="1" customFormat="1" ht="6.95" customHeight="1">
      <c r="B173" s="57"/>
      <c r="C173" s="58"/>
      <c r="D173" s="58"/>
      <c r="E173" s="58"/>
      <c r="F173" s="58"/>
      <c r="G173" s="58"/>
      <c r="H173" s="58"/>
      <c r="I173" s="149"/>
      <c r="J173" s="58"/>
      <c r="K173" s="58"/>
      <c r="L173" s="62"/>
    </row>
  </sheetData>
  <sheetProtection algorithmName="SHA-512" hashValue="KhnMYh9kQD1oE3+01nwwEch/lBYADT/KIbvjabggXDsAqmalZKWo9rLrCzSCtEMN/lhal/WO+feW9nKA9PhT0g==" saltValue="ml7PC+I+6jEix/vgo5DrG6Jl1Kc8TZdrOBs+rbz/tG0zHb3tiF1Bq2/wIXU0iVbB8E9nsIjw+U7VrvJ49AEYBA==" spinCount="100000" sheet="1" objects="1" scenarios="1" formatColumns="0" formatRows="0" autoFilter="0"/>
  <autoFilter ref="C79:K172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93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417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ROUND(J87,2)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ROUND(SUM(BE87:BE527), 2)</f>
        <v>0</v>
      </c>
      <c r="G30" s="43"/>
      <c r="H30" s="43"/>
      <c r="I30" s="141">
        <v>0.21</v>
      </c>
      <c r="J30" s="140">
        <f>ROUND(ROUND((SUM(BE87:BE527)),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ROUND(SUM(BF87:BF527), 2)</f>
        <v>0</v>
      </c>
      <c r="G31" s="43"/>
      <c r="H31" s="43"/>
      <c r="I31" s="141">
        <v>0.15</v>
      </c>
      <c r="J31" s="140">
        <f>ROUND(ROUND((SUM(BF87:BF527)),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ROUND(SUM(BG87:BG527),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ROUND(SUM(BH87:BH527),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ROUND(SUM(BI87:BI527),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101.1 - Rekonstrukce Malešické ulice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J87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J88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J89</f>
        <v>0</v>
      </c>
      <c r="K58" s="172"/>
    </row>
    <row r="59" spans="2:47" s="9" customFormat="1" ht="19.899999999999999" customHeight="1">
      <c r="B59" s="166"/>
      <c r="C59" s="167"/>
      <c r="D59" s="168" t="s">
        <v>418</v>
      </c>
      <c r="E59" s="169"/>
      <c r="F59" s="169"/>
      <c r="G59" s="169"/>
      <c r="H59" s="169"/>
      <c r="I59" s="170"/>
      <c r="J59" s="171">
        <f>J174</f>
        <v>0</v>
      </c>
      <c r="K59" s="172"/>
    </row>
    <row r="60" spans="2:47" s="9" customFormat="1" ht="19.899999999999999" customHeight="1">
      <c r="B60" s="166"/>
      <c r="C60" s="167"/>
      <c r="D60" s="168" t="s">
        <v>419</v>
      </c>
      <c r="E60" s="169"/>
      <c r="F60" s="169"/>
      <c r="G60" s="169"/>
      <c r="H60" s="169"/>
      <c r="I60" s="170"/>
      <c r="J60" s="171">
        <f>J178</f>
        <v>0</v>
      </c>
      <c r="K60" s="172"/>
    </row>
    <row r="61" spans="2:47" s="9" customFormat="1" ht="19.899999999999999" customHeight="1">
      <c r="B61" s="166"/>
      <c r="C61" s="167"/>
      <c r="D61" s="168" t="s">
        <v>420</v>
      </c>
      <c r="E61" s="169"/>
      <c r="F61" s="169"/>
      <c r="G61" s="169"/>
      <c r="H61" s="169"/>
      <c r="I61" s="170"/>
      <c r="J61" s="171">
        <f>J182</f>
        <v>0</v>
      </c>
      <c r="K61" s="172"/>
    </row>
    <row r="62" spans="2:47" s="9" customFormat="1" ht="19.899999999999999" customHeight="1">
      <c r="B62" s="166"/>
      <c r="C62" s="167"/>
      <c r="D62" s="168" t="s">
        <v>421</v>
      </c>
      <c r="E62" s="169"/>
      <c r="F62" s="169"/>
      <c r="G62" s="169"/>
      <c r="H62" s="169"/>
      <c r="I62" s="170"/>
      <c r="J62" s="171">
        <f>J187</f>
        <v>0</v>
      </c>
      <c r="K62" s="172"/>
    </row>
    <row r="63" spans="2:47" s="9" customFormat="1" ht="19.899999999999999" customHeight="1">
      <c r="B63" s="166"/>
      <c r="C63" s="167"/>
      <c r="D63" s="168" t="s">
        <v>274</v>
      </c>
      <c r="E63" s="169"/>
      <c r="F63" s="169"/>
      <c r="G63" s="169"/>
      <c r="H63" s="169"/>
      <c r="I63" s="170"/>
      <c r="J63" s="171">
        <f>J322</f>
        <v>0</v>
      </c>
      <c r="K63" s="172"/>
    </row>
    <row r="64" spans="2:47" s="9" customFormat="1" ht="19.899999999999999" customHeight="1">
      <c r="B64" s="166"/>
      <c r="C64" s="167"/>
      <c r="D64" s="168" t="s">
        <v>275</v>
      </c>
      <c r="E64" s="169"/>
      <c r="F64" s="169"/>
      <c r="G64" s="169"/>
      <c r="H64" s="169"/>
      <c r="I64" s="170"/>
      <c r="J64" s="171">
        <f>J480</f>
        <v>0</v>
      </c>
      <c r="K64" s="172"/>
    </row>
    <row r="65" spans="2:12" s="9" customFormat="1" ht="19.899999999999999" customHeight="1">
      <c r="B65" s="166"/>
      <c r="C65" s="167"/>
      <c r="D65" s="168" t="s">
        <v>422</v>
      </c>
      <c r="E65" s="169"/>
      <c r="F65" s="169"/>
      <c r="G65" s="169"/>
      <c r="H65" s="169"/>
      <c r="I65" s="170"/>
      <c r="J65" s="171">
        <f>J508</f>
        <v>0</v>
      </c>
      <c r="K65" s="172"/>
    </row>
    <row r="66" spans="2:12" s="8" customFormat="1" ht="24.95" customHeight="1">
      <c r="B66" s="159"/>
      <c r="C66" s="160"/>
      <c r="D66" s="161" t="s">
        <v>423</v>
      </c>
      <c r="E66" s="162"/>
      <c r="F66" s="162"/>
      <c r="G66" s="162"/>
      <c r="H66" s="162"/>
      <c r="I66" s="163"/>
      <c r="J66" s="164">
        <f>J514</f>
        <v>0</v>
      </c>
      <c r="K66" s="165"/>
    </row>
    <row r="67" spans="2:12" s="9" customFormat="1" ht="19.899999999999999" customHeight="1">
      <c r="B67" s="166"/>
      <c r="C67" s="167"/>
      <c r="D67" s="168" t="s">
        <v>424</v>
      </c>
      <c r="E67" s="169"/>
      <c r="F67" s="169"/>
      <c r="G67" s="169"/>
      <c r="H67" s="169"/>
      <c r="I67" s="170"/>
      <c r="J67" s="171">
        <f>J515</f>
        <v>0</v>
      </c>
      <c r="K67" s="172"/>
    </row>
    <row r="68" spans="2:12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0000000000003" customHeight="1">
      <c r="B74" s="42"/>
      <c r="C74" s="63" t="s">
        <v>184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5" t="str">
        <f>E7</f>
        <v>Malešická, 1. a 2. etapa, 2. etapa Za Vackovem - Habrová</v>
      </c>
      <c r="F77" s="406"/>
      <c r="G77" s="406"/>
      <c r="H77" s="406"/>
      <c r="I77" s="173"/>
      <c r="J77" s="64"/>
      <c r="K77" s="64"/>
      <c r="L77" s="62"/>
    </row>
    <row r="78" spans="2:12" s="1" customFormat="1" ht="14.45" customHeight="1">
      <c r="B78" s="42"/>
      <c r="C78" s="66" t="s">
        <v>173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93" t="str">
        <f>E9</f>
        <v>SO 101.1 - Rekonstrukce Malešické ulice</v>
      </c>
      <c r="F79" s="407"/>
      <c r="G79" s="407"/>
      <c r="H79" s="407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65" s="1" customFormat="1" ht="18" customHeight="1">
      <c r="B81" s="42"/>
      <c r="C81" s="66" t="s">
        <v>23</v>
      </c>
      <c r="D81" s="64"/>
      <c r="E81" s="64"/>
      <c r="F81" s="174" t="str">
        <f>F12</f>
        <v>Praha 3</v>
      </c>
      <c r="G81" s="64"/>
      <c r="H81" s="64"/>
      <c r="I81" s="175" t="s">
        <v>25</v>
      </c>
      <c r="J81" s="74" t="str">
        <f>IF(J12="","",J12)</f>
        <v>25. 10. 2018</v>
      </c>
      <c r="K81" s="64"/>
      <c r="L81" s="62"/>
    </row>
    <row r="82" spans="2:65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>
      <c r="B83" s="42"/>
      <c r="C83" s="66" t="s">
        <v>27</v>
      </c>
      <c r="D83" s="64"/>
      <c r="E83" s="64"/>
      <c r="F83" s="174" t="str">
        <f>E15</f>
        <v>Technická správa komunikací hl. m. Prahy</v>
      </c>
      <c r="G83" s="64"/>
      <c r="H83" s="64"/>
      <c r="I83" s="175" t="s">
        <v>35</v>
      </c>
      <c r="J83" s="174" t="str">
        <f>E21</f>
        <v>NOVÁK &amp; PARTNER, s.r.o.</v>
      </c>
      <c r="K83" s="64"/>
      <c r="L83" s="62"/>
    </row>
    <row r="84" spans="2:65" s="1" customFormat="1" ht="14.45" customHeight="1">
      <c r="B84" s="42"/>
      <c r="C84" s="66" t="s">
        <v>33</v>
      </c>
      <c r="D84" s="64"/>
      <c r="E84" s="64"/>
      <c r="F84" s="174" t="str">
        <f>IF(E18="","",E18)</f>
        <v/>
      </c>
      <c r="G84" s="64"/>
      <c r="H84" s="64"/>
      <c r="I84" s="173"/>
      <c r="J84" s="64"/>
      <c r="K84" s="64"/>
      <c r="L84" s="62"/>
    </row>
    <row r="85" spans="2:65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65" s="10" customFormat="1" ht="29.25" customHeight="1">
      <c r="B86" s="176"/>
      <c r="C86" s="177" t="s">
        <v>185</v>
      </c>
      <c r="D86" s="178" t="s">
        <v>61</v>
      </c>
      <c r="E86" s="178" t="s">
        <v>57</v>
      </c>
      <c r="F86" s="178" t="s">
        <v>186</v>
      </c>
      <c r="G86" s="178" t="s">
        <v>187</v>
      </c>
      <c r="H86" s="178" t="s">
        <v>188</v>
      </c>
      <c r="I86" s="179" t="s">
        <v>189</v>
      </c>
      <c r="J86" s="178" t="s">
        <v>177</v>
      </c>
      <c r="K86" s="180" t="s">
        <v>190</v>
      </c>
      <c r="L86" s="181"/>
      <c r="M86" s="82" t="s">
        <v>191</v>
      </c>
      <c r="N86" s="83" t="s">
        <v>46</v>
      </c>
      <c r="O86" s="83" t="s">
        <v>192</v>
      </c>
      <c r="P86" s="83" t="s">
        <v>193</v>
      </c>
      <c r="Q86" s="83" t="s">
        <v>194</v>
      </c>
      <c r="R86" s="83" t="s">
        <v>195</v>
      </c>
      <c r="S86" s="83" t="s">
        <v>196</v>
      </c>
      <c r="T86" s="84" t="s">
        <v>197</v>
      </c>
    </row>
    <row r="87" spans="2:65" s="1" customFormat="1" ht="29.25" customHeight="1">
      <c r="B87" s="42"/>
      <c r="C87" s="88" t="s">
        <v>178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P88+P514</f>
        <v>0</v>
      </c>
      <c r="Q87" s="86"/>
      <c r="R87" s="183">
        <f>R88+R514</f>
        <v>766.10773800000004</v>
      </c>
      <c r="S87" s="86"/>
      <c r="T87" s="184">
        <f>T88+T514</f>
        <v>2813.942</v>
      </c>
      <c r="AT87" s="25" t="s">
        <v>75</v>
      </c>
      <c r="AU87" s="25" t="s">
        <v>179</v>
      </c>
      <c r="BK87" s="185">
        <f>BK88+BK514</f>
        <v>0</v>
      </c>
    </row>
    <row r="88" spans="2:65" s="11" customFormat="1" ht="37.35" customHeight="1">
      <c r="B88" s="186"/>
      <c r="C88" s="187"/>
      <c r="D88" s="188" t="s">
        <v>75</v>
      </c>
      <c r="E88" s="189" t="s">
        <v>276</v>
      </c>
      <c r="F88" s="189" t="s">
        <v>277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P89+P174+P178+P182+P187+P322+P480+P508</f>
        <v>0</v>
      </c>
      <c r="Q88" s="194"/>
      <c r="R88" s="195">
        <f>R89+R174+R178+R182+R187+R322+R480+R508</f>
        <v>766.10234800000001</v>
      </c>
      <c r="S88" s="194"/>
      <c r="T88" s="196">
        <f>T89+T174+T178+T182+T187+T322+T480+T508</f>
        <v>2813.942</v>
      </c>
      <c r="AR88" s="197" t="s">
        <v>84</v>
      </c>
      <c r="AT88" s="198" t="s">
        <v>75</v>
      </c>
      <c r="AU88" s="198" t="s">
        <v>76</v>
      </c>
      <c r="AY88" s="197" t="s">
        <v>201</v>
      </c>
      <c r="BK88" s="199">
        <f>BK89+BK174+BK178+BK182+BK187+BK322+BK480+BK508</f>
        <v>0</v>
      </c>
    </row>
    <row r="89" spans="2:65" s="11" customFormat="1" ht="19.899999999999999" customHeight="1">
      <c r="B89" s="186"/>
      <c r="C89" s="187"/>
      <c r="D89" s="188" t="s">
        <v>75</v>
      </c>
      <c r="E89" s="200" t="s">
        <v>84</v>
      </c>
      <c r="F89" s="200" t="s">
        <v>278</v>
      </c>
      <c r="G89" s="187"/>
      <c r="H89" s="187"/>
      <c r="I89" s="190"/>
      <c r="J89" s="201">
        <f>BK89</f>
        <v>0</v>
      </c>
      <c r="K89" s="187"/>
      <c r="L89" s="192"/>
      <c r="M89" s="193"/>
      <c r="N89" s="194"/>
      <c r="O89" s="194"/>
      <c r="P89" s="195">
        <f>SUM(P90:P173)</f>
        <v>0</v>
      </c>
      <c r="Q89" s="194"/>
      <c r="R89" s="195">
        <f>SUM(R90:R173)</f>
        <v>0.84739000000000009</v>
      </c>
      <c r="S89" s="194"/>
      <c r="T89" s="196">
        <f>SUM(T90:T173)</f>
        <v>2813.942</v>
      </c>
      <c r="AR89" s="197" t="s">
        <v>84</v>
      </c>
      <c r="AT89" s="198" t="s">
        <v>75</v>
      </c>
      <c r="AU89" s="198" t="s">
        <v>84</v>
      </c>
      <c r="AY89" s="197" t="s">
        <v>201</v>
      </c>
      <c r="BK89" s="199">
        <f>SUM(BK90:BK173)</f>
        <v>0</v>
      </c>
    </row>
    <row r="90" spans="2:65" s="1" customFormat="1" ht="16.5" customHeight="1">
      <c r="B90" s="42"/>
      <c r="C90" s="202" t="s">
        <v>84</v>
      </c>
      <c r="D90" s="202" t="s">
        <v>204</v>
      </c>
      <c r="E90" s="203" t="s">
        <v>425</v>
      </c>
      <c r="F90" s="204" t="s">
        <v>426</v>
      </c>
      <c r="G90" s="205" t="s">
        <v>281</v>
      </c>
      <c r="H90" s="206">
        <v>20</v>
      </c>
      <c r="I90" s="207"/>
      <c r="J90" s="208">
        <f>ROUND(I90*H90,2)</f>
        <v>0</v>
      </c>
      <c r="K90" s="204" t="s">
        <v>214</v>
      </c>
      <c r="L90" s="62"/>
      <c r="M90" s="209" t="s">
        <v>21</v>
      </c>
      <c r="N90" s="210" t="s">
        <v>47</v>
      </c>
      <c r="O90" s="43"/>
      <c r="P90" s="211">
        <f>O90*H90</f>
        <v>0</v>
      </c>
      <c r="Q90" s="211">
        <v>0</v>
      </c>
      <c r="R90" s="211">
        <f>Q90*H90</f>
        <v>0</v>
      </c>
      <c r="S90" s="211">
        <v>0.29499999999999998</v>
      </c>
      <c r="T90" s="212">
        <f>S90*H90</f>
        <v>5.8999999999999995</v>
      </c>
      <c r="AR90" s="25" t="s">
        <v>219</v>
      </c>
      <c r="AT90" s="25" t="s">
        <v>204</v>
      </c>
      <c r="AU90" s="25" t="s">
        <v>86</v>
      </c>
      <c r="AY90" s="25" t="s">
        <v>201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84</v>
      </c>
      <c r="BK90" s="213">
        <f>ROUND(I90*H90,2)</f>
        <v>0</v>
      </c>
      <c r="BL90" s="25" t="s">
        <v>219</v>
      </c>
      <c r="BM90" s="25" t="s">
        <v>427</v>
      </c>
    </row>
    <row r="91" spans="2:65" s="1" customFormat="1" ht="40.5">
      <c r="B91" s="42"/>
      <c r="C91" s="64"/>
      <c r="D91" s="214" t="s">
        <v>210</v>
      </c>
      <c r="E91" s="64"/>
      <c r="F91" s="215" t="s">
        <v>428</v>
      </c>
      <c r="G91" s="64"/>
      <c r="H91" s="64"/>
      <c r="I91" s="173"/>
      <c r="J91" s="64"/>
      <c r="K91" s="64"/>
      <c r="L91" s="62"/>
      <c r="M91" s="216"/>
      <c r="N91" s="43"/>
      <c r="O91" s="43"/>
      <c r="P91" s="43"/>
      <c r="Q91" s="43"/>
      <c r="R91" s="43"/>
      <c r="S91" s="43"/>
      <c r="T91" s="79"/>
      <c r="AT91" s="25" t="s">
        <v>210</v>
      </c>
      <c r="AU91" s="25" t="s">
        <v>86</v>
      </c>
    </row>
    <row r="92" spans="2:65" s="12" customFormat="1" ht="13.5">
      <c r="B92" s="220"/>
      <c r="C92" s="221"/>
      <c r="D92" s="214" t="s">
        <v>284</v>
      </c>
      <c r="E92" s="222" t="s">
        <v>21</v>
      </c>
      <c r="F92" s="223" t="s">
        <v>429</v>
      </c>
      <c r="G92" s="221"/>
      <c r="H92" s="224">
        <v>20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AT92" s="230" t="s">
        <v>284</v>
      </c>
      <c r="AU92" s="230" t="s">
        <v>86</v>
      </c>
      <c r="AV92" s="12" t="s">
        <v>86</v>
      </c>
      <c r="AW92" s="12" t="s">
        <v>39</v>
      </c>
      <c r="AX92" s="12" t="s">
        <v>84</v>
      </c>
      <c r="AY92" s="230" t="s">
        <v>201</v>
      </c>
    </row>
    <row r="93" spans="2:65" s="1" customFormat="1" ht="16.5" customHeight="1">
      <c r="B93" s="42"/>
      <c r="C93" s="202" t="s">
        <v>86</v>
      </c>
      <c r="D93" s="202" t="s">
        <v>204</v>
      </c>
      <c r="E93" s="203" t="s">
        <v>430</v>
      </c>
      <c r="F93" s="204" t="s">
        <v>431</v>
      </c>
      <c r="G93" s="205" t="s">
        <v>281</v>
      </c>
      <c r="H93" s="206">
        <v>279</v>
      </c>
      <c r="I93" s="207"/>
      <c r="J93" s="208">
        <f>ROUND(I93*H93,2)</f>
        <v>0</v>
      </c>
      <c r="K93" s="204" t="s">
        <v>214</v>
      </c>
      <c r="L93" s="62"/>
      <c r="M93" s="209" t="s">
        <v>21</v>
      </c>
      <c r="N93" s="210" t="s">
        <v>47</v>
      </c>
      <c r="O93" s="43"/>
      <c r="P93" s="211">
        <f>O93*H93</f>
        <v>0</v>
      </c>
      <c r="Q93" s="211">
        <v>0</v>
      </c>
      <c r="R93" s="211">
        <f>Q93*H93</f>
        <v>0</v>
      </c>
      <c r="S93" s="211">
        <v>0.22</v>
      </c>
      <c r="T93" s="212">
        <f>S93*H93</f>
        <v>61.38</v>
      </c>
      <c r="AR93" s="25" t="s">
        <v>219</v>
      </c>
      <c r="AT93" s="25" t="s">
        <v>204</v>
      </c>
      <c r="AU93" s="25" t="s">
        <v>86</v>
      </c>
      <c r="AY93" s="25" t="s">
        <v>201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84</v>
      </c>
      <c r="BK93" s="213">
        <f>ROUND(I93*H93,2)</f>
        <v>0</v>
      </c>
      <c r="BL93" s="25" t="s">
        <v>219</v>
      </c>
      <c r="BM93" s="25" t="s">
        <v>432</v>
      </c>
    </row>
    <row r="94" spans="2:65" s="1" customFormat="1" ht="27">
      <c r="B94" s="42"/>
      <c r="C94" s="64"/>
      <c r="D94" s="214" t="s">
        <v>210</v>
      </c>
      <c r="E94" s="64"/>
      <c r="F94" s="215" t="s">
        <v>433</v>
      </c>
      <c r="G94" s="64"/>
      <c r="H94" s="64"/>
      <c r="I94" s="173"/>
      <c r="J94" s="64"/>
      <c r="K94" s="64"/>
      <c r="L94" s="62"/>
      <c r="M94" s="216"/>
      <c r="N94" s="43"/>
      <c r="O94" s="43"/>
      <c r="P94" s="43"/>
      <c r="Q94" s="43"/>
      <c r="R94" s="43"/>
      <c r="S94" s="43"/>
      <c r="T94" s="79"/>
      <c r="AT94" s="25" t="s">
        <v>210</v>
      </c>
      <c r="AU94" s="25" t="s">
        <v>86</v>
      </c>
    </row>
    <row r="95" spans="2:65" s="14" customFormat="1" ht="13.5">
      <c r="B95" s="242"/>
      <c r="C95" s="243"/>
      <c r="D95" s="214" t="s">
        <v>284</v>
      </c>
      <c r="E95" s="244" t="s">
        <v>21</v>
      </c>
      <c r="F95" s="245" t="s">
        <v>434</v>
      </c>
      <c r="G95" s="243"/>
      <c r="H95" s="244" t="s">
        <v>21</v>
      </c>
      <c r="I95" s="246"/>
      <c r="J95" s="243"/>
      <c r="K95" s="243"/>
      <c r="L95" s="247"/>
      <c r="M95" s="248"/>
      <c r="N95" s="249"/>
      <c r="O95" s="249"/>
      <c r="P95" s="249"/>
      <c r="Q95" s="249"/>
      <c r="R95" s="249"/>
      <c r="S95" s="249"/>
      <c r="T95" s="250"/>
      <c r="AT95" s="251" t="s">
        <v>284</v>
      </c>
      <c r="AU95" s="251" t="s">
        <v>86</v>
      </c>
      <c r="AV95" s="14" t="s">
        <v>84</v>
      </c>
      <c r="AW95" s="14" t="s">
        <v>39</v>
      </c>
      <c r="AX95" s="14" t="s">
        <v>76</v>
      </c>
      <c r="AY95" s="251" t="s">
        <v>201</v>
      </c>
    </row>
    <row r="96" spans="2:65" s="12" customFormat="1" ht="13.5">
      <c r="B96" s="220"/>
      <c r="C96" s="221"/>
      <c r="D96" s="214" t="s">
        <v>284</v>
      </c>
      <c r="E96" s="222" t="s">
        <v>21</v>
      </c>
      <c r="F96" s="223" t="s">
        <v>435</v>
      </c>
      <c r="G96" s="221"/>
      <c r="H96" s="224">
        <v>279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284</v>
      </c>
      <c r="AU96" s="230" t="s">
        <v>86</v>
      </c>
      <c r="AV96" s="12" t="s">
        <v>86</v>
      </c>
      <c r="AW96" s="12" t="s">
        <v>39</v>
      </c>
      <c r="AX96" s="12" t="s">
        <v>84</v>
      </c>
      <c r="AY96" s="230" t="s">
        <v>201</v>
      </c>
    </row>
    <row r="97" spans="2:65" s="1" customFormat="1" ht="25.5" customHeight="1">
      <c r="B97" s="42"/>
      <c r="C97" s="202" t="s">
        <v>121</v>
      </c>
      <c r="D97" s="202" t="s">
        <v>204</v>
      </c>
      <c r="E97" s="203" t="s">
        <v>436</v>
      </c>
      <c r="F97" s="204" t="s">
        <v>437</v>
      </c>
      <c r="G97" s="205" t="s">
        <v>281</v>
      </c>
      <c r="H97" s="206">
        <v>2601</v>
      </c>
      <c r="I97" s="207"/>
      <c r="J97" s="208">
        <f>ROUND(I97*H97,2)</f>
        <v>0</v>
      </c>
      <c r="K97" s="204" t="s">
        <v>214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0.75</v>
      </c>
      <c r="T97" s="212">
        <f>S97*H97</f>
        <v>1950.75</v>
      </c>
      <c r="AR97" s="25" t="s">
        <v>219</v>
      </c>
      <c r="AT97" s="25" t="s">
        <v>204</v>
      </c>
      <c r="AU97" s="25" t="s">
        <v>86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219</v>
      </c>
      <c r="BM97" s="25" t="s">
        <v>438</v>
      </c>
    </row>
    <row r="98" spans="2:65" s="1" customFormat="1" ht="40.5">
      <c r="B98" s="42"/>
      <c r="C98" s="64"/>
      <c r="D98" s="214" t="s">
        <v>210</v>
      </c>
      <c r="E98" s="64"/>
      <c r="F98" s="215" t="s">
        <v>439</v>
      </c>
      <c r="G98" s="64"/>
      <c r="H98" s="64"/>
      <c r="I98" s="173"/>
      <c r="J98" s="64"/>
      <c r="K98" s="64"/>
      <c r="L98" s="62"/>
      <c r="M98" s="216"/>
      <c r="N98" s="43"/>
      <c r="O98" s="43"/>
      <c r="P98" s="43"/>
      <c r="Q98" s="43"/>
      <c r="R98" s="43"/>
      <c r="S98" s="43"/>
      <c r="T98" s="79"/>
      <c r="AT98" s="25" t="s">
        <v>210</v>
      </c>
      <c r="AU98" s="25" t="s">
        <v>86</v>
      </c>
    </row>
    <row r="99" spans="2:65" s="12" customFormat="1" ht="13.5">
      <c r="B99" s="220"/>
      <c r="C99" s="221"/>
      <c r="D99" s="214" t="s">
        <v>284</v>
      </c>
      <c r="E99" s="222" t="s">
        <v>21</v>
      </c>
      <c r="F99" s="223" t="s">
        <v>440</v>
      </c>
      <c r="G99" s="221"/>
      <c r="H99" s="224">
        <v>2601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284</v>
      </c>
      <c r="AU99" s="230" t="s">
        <v>86</v>
      </c>
      <c r="AV99" s="12" t="s">
        <v>86</v>
      </c>
      <c r="AW99" s="12" t="s">
        <v>39</v>
      </c>
      <c r="AX99" s="12" t="s">
        <v>84</v>
      </c>
      <c r="AY99" s="230" t="s">
        <v>201</v>
      </c>
    </row>
    <row r="100" spans="2:65" s="1" customFormat="1" ht="25.5" customHeight="1">
      <c r="B100" s="42"/>
      <c r="C100" s="202" t="s">
        <v>219</v>
      </c>
      <c r="D100" s="202" t="s">
        <v>204</v>
      </c>
      <c r="E100" s="203" t="s">
        <v>441</v>
      </c>
      <c r="F100" s="204" t="s">
        <v>442</v>
      </c>
      <c r="G100" s="205" t="s">
        <v>281</v>
      </c>
      <c r="H100" s="206">
        <v>2992</v>
      </c>
      <c r="I100" s="207"/>
      <c r="J100" s="208">
        <f>ROUND(I100*H100,2)</f>
        <v>0</v>
      </c>
      <c r="K100" s="204" t="s">
        <v>214</v>
      </c>
      <c r="L100" s="62"/>
      <c r="M100" s="209" t="s">
        <v>21</v>
      </c>
      <c r="N100" s="210" t="s">
        <v>47</v>
      </c>
      <c r="O100" s="43"/>
      <c r="P100" s="211">
        <f>O100*H100</f>
        <v>0</v>
      </c>
      <c r="Q100" s="211">
        <v>1.2999999999999999E-4</v>
      </c>
      <c r="R100" s="211">
        <f>Q100*H100</f>
        <v>0.38895999999999997</v>
      </c>
      <c r="S100" s="211">
        <v>0.25600000000000001</v>
      </c>
      <c r="T100" s="212">
        <f>S100*H100</f>
        <v>765.952</v>
      </c>
      <c r="AR100" s="25" t="s">
        <v>219</v>
      </c>
      <c r="AT100" s="25" t="s">
        <v>204</v>
      </c>
      <c r="AU100" s="25" t="s">
        <v>86</v>
      </c>
      <c r="AY100" s="25" t="s">
        <v>201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219</v>
      </c>
      <c r="BM100" s="25" t="s">
        <v>443</v>
      </c>
    </row>
    <row r="101" spans="2:65" s="1" customFormat="1" ht="27">
      <c r="B101" s="42"/>
      <c r="C101" s="64"/>
      <c r="D101" s="214" t="s">
        <v>210</v>
      </c>
      <c r="E101" s="64"/>
      <c r="F101" s="215" t="s">
        <v>444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210</v>
      </c>
      <c r="AU101" s="25" t="s">
        <v>86</v>
      </c>
    </row>
    <row r="102" spans="2:65" s="14" customFormat="1" ht="13.5">
      <c r="B102" s="242"/>
      <c r="C102" s="243"/>
      <c r="D102" s="214" t="s">
        <v>284</v>
      </c>
      <c r="E102" s="244" t="s">
        <v>21</v>
      </c>
      <c r="F102" s="245" t="s">
        <v>434</v>
      </c>
      <c r="G102" s="243"/>
      <c r="H102" s="244" t="s">
        <v>21</v>
      </c>
      <c r="I102" s="246"/>
      <c r="J102" s="243"/>
      <c r="K102" s="243"/>
      <c r="L102" s="247"/>
      <c r="M102" s="248"/>
      <c r="N102" s="249"/>
      <c r="O102" s="249"/>
      <c r="P102" s="249"/>
      <c r="Q102" s="249"/>
      <c r="R102" s="249"/>
      <c r="S102" s="249"/>
      <c r="T102" s="250"/>
      <c r="AT102" s="251" t="s">
        <v>284</v>
      </c>
      <c r="AU102" s="251" t="s">
        <v>86</v>
      </c>
      <c r="AV102" s="14" t="s">
        <v>84</v>
      </c>
      <c r="AW102" s="14" t="s">
        <v>39</v>
      </c>
      <c r="AX102" s="14" t="s">
        <v>76</v>
      </c>
      <c r="AY102" s="251" t="s">
        <v>201</v>
      </c>
    </row>
    <row r="103" spans="2:65" s="12" customFormat="1" ht="13.5">
      <c r="B103" s="220"/>
      <c r="C103" s="221"/>
      <c r="D103" s="214" t="s">
        <v>284</v>
      </c>
      <c r="E103" s="222" t="s">
        <v>21</v>
      </c>
      <c r="F103" s="223" t="s">
        <v>445</v>
      </c>
      <c r="G103" s="221"/>
      <c r="H103" s="224">
        <v>2992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284</v>
      </c>
      <c r="AU103" s="230" t="s">
        <v>86</v>
      </c>
      <c r="AV103" s="12" t="s">
        <v>86</v>
      </c>
      <c r="AW103" s="12" t="s">
        <v>39</v>
      </c>
      <c r="AX103" s="12" t="s">
        <v>84</v>
      </c>
      <c r="AY103" s="230" t="s">
        <v>201</v>
      </c>
    </row>
    <row r="104" spans="2:65" s="1" customFormat="1" ht="16.5" customHeight="1">
      <c r="B104" s="42"/>
      <c r="C104" s="202" t="s">
        <v>200</v>
      </c>
      <c r="D104" s="202" t="s">
        <v>204</v>
      </c>
      <c r="E104" s="203" t="s">
        <v>446</v>
      </c>
      <c r="F104" s="204" t="s">
        <v>447</v>
      </c>
      <c r="G104" s="205" t="s">
        <v>311</v>
      </c>
      <c r="H104" s="206">
        <v>82</v>
      </c>
      <c r="I104" s="207"/>
      <c r="J104" s="208">
        <f>ROUND(I104*H104,2)</f>
        <v>0</v>
      </c>
      <c r="K104" s="204" t="s">
        <v>214</v>
      </c>
      <c r="L104" s="62"/>
      <c r="M104" s="209" t="s">
        <v>21</v>
      </c>
      <c r="N104" s="210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0.28999999999999998</v>
      </c>
      <c r="T104" s="212">
        <f>S104*H104</f>
        <v>23.779999999999998</v>
      </c>
      <c r="AR104" s="25" t="s">
        <v>219</v>
      </c>
      <c r="AT104" s="25" t="s">
        <v>204</v>
      </c>
      <c r="AU104" s="25" t="s">
        <v>86</v>
      </c>
      <c r="AY104" s="25" t="s">
        <v>201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219</v>
      </c>
      <c r="BM104" s="25" t="s">
        <v>448</v>
      </c>
    </row>
    <row r="105" spans="2:65" s="1" customFormat="1" ht="27">
      <c r="B105" s="42"/>
      <c r="C105" s="64"/>
      <c r="D105" s="214" t="s">
        <v>210</v>
      </c>
      <c r="E105" s="64"/>
      <c r="F105" s="215" t="s">
        <v>449</v>
      </c>
      <c r="G105" s="64"/>
      <c r="H105" s="64"/>
      <c r="I105" s="173"/>
      <c r="J105" s="64"/>
      <c r="K105" s="64"/>
      <c r="L105" s="62"/>
      <c r="M105" s="216"/>
      <c r="N105" s="43"/>
      <c r="O105" s="43"/>
      <c r="P105" s="43"/>
      <c r="Q105" s="43"/>
      <c r="R105" s="43"/>
      <c r="S105" s="43"/>
      <c r="T105" s="79"/>
      <c r="AT105" s="25" t="s">
        <v>210</v>
      </c>
      <c r="AU105" s="25" t="s">
        <v>86</v>
      </c>
    </row>
    <row r="106" spans="2:65" s="12" customFormat="1" ht="13.5">
      <c r="B106" s="220"/>
      <c r="C106" s="221"/>
      <c r="D106" s="214" t="s">
        <v>284</v>
      </c>
      <c r="E106" s="222" t="s">
        <v>21</v>
      </c>
      <c r="F106" s="223" t="s">
        <v>450</v>
      </c>
      <c r="G106" s="221"/>
      <c r="H106" s="224">
        <v>64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284</v>
      </c>
      <c r="AU106" s="230" t="s">
        <v>86</v>
      </c>
      <c r="AV106" s="12" t="s">
        <v>86</v>
      </c>
      <c r="AW106" s="12" t="s">
        <v>39</v>
      </c>
      <c r="AX106" s="12" t="s">
        <v>76</v>
      </c>
      <c r="AY106" s="230" t="s">
        <v>201</v>
      </c>
    </row>
    <row r="107" spans="2:65" s="12" customFormat="1" ht="13.5">
      <c r="B107" s="220"/>
      <c r="C107" s="221"/>
      <c r="D107" s="214" t="s">
        <v>284</v>
      </c>
      <c r="E107" s="222" t="s">
        <v>21</v>
      </c>
      <c r="F107" s="223" t="s">
        <v>451</v>
      </c>
      <c r="G107" s="221"/>
      <c r="H107" s="224">
        <v>18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284</v>
      </c>
      <c r="AU107" s="230" t="s">
        <v>86</v>
      </c>
      <c r="AV107" s="12" t="s">
        <v>86</v>
      </c>
      <c r="AW107" s="12" t="s">
        <v>39</v>
      </c>
      <c r="AX107" s="12" t="s">
        <v>76</v>
      </c>
      <c r="AY107" s="230" t="s">
        <v>201</v>
      </c>
    </row>
    <row r="108" spans="2:65" s="13" customFormat="1" ht="13.5">
      <c r="B108" s="231"/>
      <c r="C108" s="232"/>
      <c r="D108" s="214" t="s">
        <v>284</v>
      </c>
      <c r="E108" s="233" t="s">
        <v>21</v>
      </c>
      <c r="F108" s="234" t="s">
        <v>293</v>
      </c>
      <c r="G108" s="232"/>
      <c r="H108" s="235">
        <v>82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284</v>
      </c>
      <c r="AU108" s="241" t="s">
        <v>86</v>
      </c>
      <c r="AV108" s="13" t="s">
        <v>219</v>
      </c>
      <c r="AW108" s="13" t="s">
        <v>39</v>
      </c>
      <c r="AX108" s="13" t="s">
        <v>84</v>
      </c>
      <c r="AY108" s="241" t="s">
        <v>201</v>
      </c>
    </row>
    <row r="109" spans="2:65" s="1" customFormat="1" ht="16.5" customHeight="1">
      <c r="B109" s="42"/>
      <c r="C109" s="202" t="s">
        <v>226</v>
      </c>
      <c r="D109" s="202" t="s">
        <v>204</v>
      </c>
      <c r="E109" s="203" t="s">
        <v>309</v>
      </c>
      <c r="F109" s="204" t="s">
        <v>310</v>
      </c>
      <c r="G109" s="205" t="s">
        <v>311</v>
      </c>
      <c r="H109" s="206">
        <v>20</v>
      </c>
      <c r="I109" s="207"/>
      <c r="J109" s="208">
        <f>ROUND(I109*H109,2)</f>
        <v>0</v>
      </c>
      <c r="K109" s="204" t="s">
        <v>214</v>
      </c>
      <c r="L109" s="62"/>
      <c r="M109" s="209" t="s">
        <v>21</v>
      </c>
      <c r="N109" s="210" t="s">
        <v>47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0.20499999999999999</v>
      </c>
      <c r="T109" s="212">
        <f>S109*H109</f>
        <v>4.0999999999999996</v>
      </c>
      <c r="AR109" s="25" t="s">
        <v>219</v>
      </c>
      <c r="AT109" s="25" t="s">
        <v>204</v>
      </c>
      <c r="AU109" s="25" t="s">
        <v>86</v>
      </c>
      <c r="AY109" s="25" t="s">
        <v>201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84</v>
      </c>
      <c r="BK109" s="213">
        <f>ROUND(I109*H109,2)</f>
        <v>0</v>
      </c>
      <c r="BL109" s="25" t="s">
        <v>219</v>
      </c>
      <c r="BM109" s="25" t="s">
        <v>452</v>
      </c>
    </row>
    <row r="110" spans="2:65" s="1" customFormat="1" ht="27">
      <c r="B110" s="42"/>
      <c r="C110" s="64"/>
      <c r="D110" s="214" t="s">
        <v>210</v>
      </c>
      <c r="E110" s="64"/>
      <c r="F110" s="215" t="s">
        <v>313</v>
      </c>
      <c r="G110" s="64"/>
      <c r="H110" s="64"/>
      <c r="I110" s="173"/>
      <c r="J110" s="64"/>
      <c r="K110" s="64"/>
      <c r="L110" s="62"/>
      <c r="M110" s="216"/>
      <c r="N110" s="43"/>
      <c r="O110" s="43"/>
      <c r="P110" s="43"/>
      <c r="Q110" s="43"/>
      <c r="R110" s="43"/>
      <c r="S110" s="43"/>
      <c r="T110" s="79"/>
      <c r="AT110" s="25" t="s">
        <v>210</v>
      </c>
      <c r="AU110" s="25" t="s">
        <v>86</v>
      </c>
    </row>
    <row r="111" spans="2:65" s="12" customFormat="1" ht="13.5">
      <c r="B111" s="220"/>
      <c r="C111" s="221"/>
      <c r="D111" s="214" t="s">
        <v>284</v>
      </c>
      <c r="E111" s="222" t="s">
        <v>21</v>
      </c>
      <c r="F111" s="223" t="s">
        <v>453</v>
      </c>
      <c r="G111" s="221"/>
      <c r="H111" s="224">
        <v>20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284</v>
      </c>
      <c r="AU111" s="230" t="s">
        <v>86</v>
      </c>
      <c r="AV111" s="12" t="s">
        <v>86</v>
      </c>
      <c r="AW111" s="12" t="s">
        <v>39</v>
      </c>
      <c r="AX111" s="12" t="s">
        <v>84</v>
      </c>
      <c r="AY111" s="230" t="s">
        <v>201</v>
      </c>
    </row>
    <row r="112" spans="2:65" s="1" customFormat="1" ht="16.5" customHeight="1">
      <c r="B112" s="42"/>
      <c r="C112" s="202" t="s">
        <v>231</v>
      </c>
      <c r="D112" s="202" t="s">
        <v>204</v>
      </c>
      <c r="E112" s="203" t="s">
        <v>454</v>
      </c>
      <c r="F112" s="204" t="s">
        <v>455</v>
      </c>
      <c r="G112" s="205" t="s">
        <v>311</v>
      </c>
      <c r="H112" s="206">
        <v>52</v>
      </c>
      <c r="I112" s="207"/>
      <c r="J112" s="208">
        <f>ROUND(I112*H112,2)</f>
        <v>0</v>
      </c>
      <c r="K112" s="204" t="s">
        <v>214</v>
      </c>
      <c r="L112" s="62"/>
      <c r="M112" s="209" t="s">
        <v>21</v>
      </c>
      <c r="N112" s="210" t="s">
        <v>47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0.04</v>
      </c>
      <c r="T112" s="212">
        <f>S112*H112</f>
        <v>2.08</v>
      </c>
      <c r="AR112" s="25" t="s">
        <v>219</v>
      </c>
      <c r="AT112" s="25" t="s">
        <v>204</v>
      </c>
      <c r="AU112" s="25" t="s">
        <v>86</v>
      </c>
      <c r="AY112" s="25" t="s">
        <v>201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84</v>
      </c>
      <c r="BK112" s="213">
        <f>ROUND(I112*H112,2)</f>
        <v>0</v>
      </c>
      <c r="BL112" s="25" t="s">
        <v>219</v>
      </c>
      <c r="BM112" s="25" t="s">
        <v>456</v>
      </c>
    </row>
    <row r="113" spans="2:65" s="1" customFormat="1" ht="27">
      <c r="B113" s="42"/>
      <c r="C113" s="64"/>
      <c r="D113" s="214" t="s">
        <v>210</v>
      </c>
      <c r="E113" s="64"/>
      <c r="F113" s="215" t="s">
        <v>457</v>
      </c>
      <c r="G113" s="64"/>
      <c r="H113" s="64"/>
      <c r="I113" s="173"/>
      <c r="J113" s="64"/>
      <c r="K113" s="64"/>
      <c r="L113" s="62"/>
      <c r="M113" s="216"/>
      <c r="N113" s="43"/>
      <c r="O113" s="43"/>
      <c r="P113" s="43"/>
      <c r="Q113" s="43"/>
      <c r="R113" s="43"/>
      <c r="S113" s="43"/>
      <c r="T113" s="79"/>
      <c r="AT113" s="25" t="s">
        <v>210</v>
      </c>
      <c r="AU113" s="25" t="s">
        <v>86</v>
      </c>
    </row>
    <row r="114" spans="2:65" s="12" customFormat="1" ht="13.5">
      <c r="B114" s="220"/>
      <c r="C114" s="221"/>
      <c r="D114" s="214" t="s">
        <v>284</v>
      </c>
      <c r="E114" s="222" t="s">
        <v>21</v>
      </c>
      <c r="F114" s="223" t="s">
        <v>458</v>
      </c>
      <c r="G114" s="221"/>
      <c r="H114" s="224">
        <v>52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284</v>
      </c>
      <c r="AU114" s="230" t="s">
        <v>86</v>
      </c>
      <c r="AV114" s="12" t="s">
        <v>86</v>
      </c>
      <c r="AW114" s="12" t="s">
        <v>39</v>
      </c>
      <c r="AX114" s="12" t="s">
        <v>84</v>
      </c>
      <c r="AY114" s="230" t="s">
        <v>201</v>
      </c>
    </row>
    <row r="115" spans="2:65" s="1" customFormat="1" ht="25.5" customHeight="1">
      <c r="B115" s="42"/>
      <c r="C115" s="202" t="s">
        <v>235</v>
      </c>
      <c r="D115" s="202" t="s">
        <v>204</v>
      </c>
      <c r="E115" s="203" t="s">
        <v>459</v>
      </c>
      <c r="F115" s="204" t="s">
        <v>460</v>
      </c>
      <c r="G115" s="205" t="s">
        <v>288</v>
      </c>
      <c r="H115" s="206">
        <v>215.3</v>
      </c>
      <c r="I115" s="207"/>
      <c r="J115" s="208">
        <f>ROUND(I115*H115,2)</f>
        <v>0</v>
      </c>
      <c r="K115" s="204" t="s">
        <v>214</v>
      </c>
      <c r="L115" s="62"/>
      <c r="M115" s="209" t="s">
        <v>21</v>
      </c>
      <c r="N115" s="210" t="s">
        <v>47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219</v>
      </c>
      <c r="AT115" s="25" t="s">
        <v>204</v>
      </c>
      <c r="AU115" s="25" t="s">
        <v>86</v>
      </c>
      <c r="AY115" s="25" t="s">
        <v>201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84</v>
      </c>
      <c r="BK115" s="213">
        <f>ROUND(I115*H115,2)</f>
        <v>0</v>
      </c>
      <c r="BL115" s="25" t="s">
        <v>219</v>
      </c>
      <c r="BM115" s="25" t="s">
        <v>461</v>
      </c>
    </row>
    <row r="116" spans="2:65" s="1" customFormat="1" ht="27">
      <c r="B116" s="42"/>
      <c r="C116" s="64"/>
      <c r="D116" s="214" t="s">
        <v>210</v>
      </c>
      <c r="E116" s="64"/>
      <c r="F116" s="215" t="s">
        <v>462</v>
      </c>
      <c r="G116" s="64"/>
      <c r="H116" s="64"/>
      <c r="I116" s="173"/>
      <c r="J116" s="64"/>
      <c r="K116" s="64"/>
      <c r="L116" s="62"/>
      <c r="M116" s="216"/>
      <c r="N116" s="43"/>
      <c r="O116" s="43"/>
      <c r="P116" s="43"/>
      <c r="Q116" s="43"/>
      <c r="R116" s="43"/>
      <c r="S116" s="43"/>
      <c r="T116" s="79"/>
      <c r="AT116" s="25" t="s">
        <v>210</v>
      </c>
      <c r="AU116" s="25" t="s">
        <v>86</v>
      </c>
    </row>
    <row r="117" spans="2:65" s="12" customFormat="1" ht="13.5">
      <c r="B117" s="220"/>
      <c r="C117" s="221"/>
      <c r="D117" s="214" t="s">
        <v>284</v>
      </c>
      <c r="E117" s="222" t="s">
        <v>21</v>
      </c>
      <c r="F117" s="223" t="s">
        <v>463</v>
      </c>
      <c r="G117" s="221"/>
      <c r="H117" s="224">
        <v>215.3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284</v>
      </c>
      <c r="AU117" s="230" t="s">
        <v>86</v>
      </c>
      <c r="AV117" s="12" t="s">
        <v>86</v>
      </c>
      <c r="AW117" s="12" t="s">
        <v>39</v>
      </c>
      <c r="AX117" s="12" t="s">
        <v>84</v>
      </c>
      <c r="AY117" s="230" t="s">
        <v>201</v>
      </c>
    </row>
    <row r="118" spans="2:65" s="1" customFormat="1" ht="25.5" customHeight="1">
      <c r="B118" s="42"/>
      <c r="C118" s="202" t="s">
        <v>241</v>
      </c>
      <c r="D118" s="202" t="s">
        <v>204</v>
      </c>
      <c r="E118" s="203" t="s">
        <v>464</v>
      </c>
      <c r="F118" s="204" t="s">
        <v>465</v>
      </c>
      <c r="G118" s="205" t="s">
        <v>288</v>
      </c>
      <c r="H118" s="206">
        <v>2153</v>
      </c>
      <c r="I118" s="207"/>
      <c r="J118" s="208">
        <f>ROUND(I118*H118,2)</f>
        <v>0</v>
      </c>
      <c r="K118" s="204" t="s">
        <v>214</v>
      </c>
      <c r="L118" s="62"/>
      <c r="M118" s="209" t="s">
        <v>21</v>
      </c>
      <c r="N118" s="210" t="s">
        <v>47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219</v>
      </c>
      <c r="AT118" s="25" t="s">
        <v>204</v>
      </c>
      <c r="AU118" s="25" t="s">
        <v>86</v>
      </c>
      <c r="AY118" s="25" t="s">
        <v>201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84</v>
      </c>
      <c r="BK118" s="213">
        <f>ROUND(I118*H118,2)</f>
        <v>0</v>
      </c>
      <c r="BL118" s="25" t="s">
        <v>219</v>
      </c>
      <c r="BM118" s="25" t="s">
        <v>466</v>
      </c>
    </row>
    <row r="119" spans="2:65" s="1" customFormat="1" ht="40.5">
      <c r="B119" s="42"/>
      <c r="C119" s="64"/>
      <c r="D119" s="214" t="s">
        <v>210</v>
      </c>
      <c r="E119" s="64"/>
      <c r="F119" s="215" t="s">
        <v>467</v>
      </c>
      <c r="G119" s="64"/>
      <c r="H119" s="64"/>
      <c r="I119" s="173"/>
      <c r="J119" s="64"/>
      <c r="K119" s="64"/>
      <c r="L119" s="62"/>
      <c r="M119" s="216"/>
      <c r="N119" s="43"/>
      <c r="O119" s="43"/>
      <c r="P119" s="43"/>
      <c r="Q119" s="43"/>
      <c r="R119" s="43"/>
      <c r="S119" s="43"/>
      <c r="T119" s="79"/>
      <c r="AT119" s="25" t="s">
        <v>210</v>
      </c>
      <c r="AU119" s="25" t="s">
        <v>86</v>
      </c>
    </row>
    <row r="120" spans="2:65" s="14" customFormat="1" ht="13.5">
      <c r="B120" s="242"/>
      <c r="C120" s="243"/>
      <c r="D120" s="214" t="s">
        <v>284</v>
      </c>
      <c r="E120" s="244" t="s">
        <v>21</v>
      </c>
      <c r="F120" s="245" t="s">
        <v>468</v>
      </c>
      <c r="G120" s="243"/>
      <c r="H120" s="244" t="s">
        <v>21</v>
      </c>
      <c r="I120" s="246"/>
      <c r="J120" s="243"/>
      <c r="K120" s="243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284</v>
      </c>
      <c r="AU120" s="251" t="s">
        <v>86</v>
      </c>
      <c r="AV120" s="14" t="s">
        <v>84</v>
      </c>
      <c r="AW120" s="14" t="s">
        <v>39</v>
      </c>
      <c r="AX120" s="14" t="s">
        <v>76</v>
      </c>
      <c r="AY120" s="251" t="s">
        <v>201</v>
      </c>
    </row>
    <row r="121" spans="2:65" s="12" customFormat="1" ht="13.5">
      <c r="B121" s="220"/>
      <c r="C121" s="221"/>
      <c r="D121" s="214" t="s">
        <v>284</v>
      </c>
      <c r="E121" s="222" t="s">
        <v>21</v>
      </c>
      <c r="F121" s="223" t="s">
        <v>469</v>
      </c>
      <c r="G121" s="221"/>
      <c r="H121" s="224">
        <v>635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284</v>
      </c>
      <c r="AU121" s="230" t="s">
        <v>86</v>
      </c>
      <c r="AV121" s="12" t="s">
        <v>86</v>
      </c>
      <c r="AW121" s="12" t="s">
        <v>39</v>
      </c>
      <c r="AX121" s="12" t="s">
        <v>76</v>
      </c>
      <c r="AY121" s="230" t="s">
        <v>201</v>
      </c>
    </row>
    <row r="122" spans="2:65" s="12" customFormat="1" ht="13.5">
      <c r="B122" s="220"/>
      <c r="C122" s="221"/>
      <c r="D122" s="214" t="s">
        <v>284</v>
      </c>
      <c r="E122" s="222" t="s">
        <v>21</v>
      </c>
      <c r="F122" s="223" t="s">
        <v>470</v>
      </c>
      <c r="G122" s="221"/>
      <c r="H122" s="224">
        <v>23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284</v>
      </c>
      <c r="AU122" s="230" t="s">
        <v>86</v>
      </c>
      <c r="AV122" s="12" t="s">
        <v>86</v>
      </c>
      <c r="AW122" s="12" t="s">
        <v>39</v>
      </c>
      <c r="AX122" s="12" t="s">
        <v>76</v>
      </c>
      <c r="AY122" s="230" t="s">
        <v>201</v>
      </c>
    </row>
    <row r="123" spans="2:65" s="12" customFormat="1" ht="13.5">
      <c r="B123" s="220"/>
      <c r="C123" s="221"/>
      <c r="D123" s="214" t="s">
        <v>284</v>
      </c>
      <c r="E123" s="222" t="s">
        <v>21</v>
      </c>
      <c r="F123" s="223" t="s">
        <v>471</v>
      </c>
      <c r="G123" s="221"/>
      <c r="H123" s="224">
        <v>1495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284</v>
      </c>
      <c r="AU123" s="230" t="s">
        <v>86</v>
      </c>
      <c r="AV123" s="12" t="s">
        <v>86</v>
      </c>
      <c r="AW123" s="12" t="s">
        <v>39</v>
      </c>
      <c r="AX123" s="12" t="s">
        <v>76</v>
      </c>
      <c r="AY123" s="230" t="s">
        <v>201</v>
      </c>
    </row>
    <row r="124" spans="2:65" s="13" customFormat="1" ht="13.5">
      <c r="B124" s="231"/>
      <c r="C124" s="232"/>
      <c r="D124" s="214" t="s">
        <v>284</v>
      </c>
      <c r="E124" s="233" t="s">
        <v>21</v>
      </c>
      <c r="F124" s="234" t="s">
        <v>293</v>
      </c>
      <c r="G124" s="232"/>
      <c r="H124" s="235">
        <v>2153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284</v>
      </c>
      <c r="AU124" s="241" t="s">
        <v>86</v>
      </c>
      <c r="AV124" s="13" t="s">
        <v>219</v>
      </c>
      <c r="AW124" s="13" t="s">
        <v>39</v>
      </c>
      <c r="AX124" s="13" t="s">
        <v>84</v>
      </c>
      <c r="AY124" s="241" t="s">
        <v>201</v>
      </c>
    </row>
    <row r="125" spans="2:65" s="1" customFormat="1" ht="25.5" customHeight="1">
      <c r="B125" s="42"/>
      <c r="C125" s="202" t="s">
        <v>245</v>
      </c>
      <c r="D125" s="202" t="s">
        <v>204</v>
      </c>
      <c r="E125" s="203" t="s">
        <v>472</v>
      </c>
      <c r="F125" s="204" t="s">
        <v>473</v>
      </c>
      <c r="G125" s="205" t="s">
        <v>288</v>
      </c>
      <c r="H125" s="206">
        <v>53.1</v>
      </c>
      <c r="I125" s="207"/>
      <c r="J125" s="208">
        <f>ROUND(I125*H125,2)</f>
        <v>0</v>
      </c>
      <c r="K125" s="204" t="s">
        <v>21</v>
      </c>
      <c r="L125" s="62"/>
      <c r="M125" s="209" t="s">
        <v>21</v>
      </c>
      <c r="N125" s="210" t="s">
        <v>47</v>
      </c>
      <c r="O125" s="43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219</v>
      </c>
      <c r="AT125" s="25" t="s">
        <v>204</v>
      </c>
      <c r="AU125" s="25" t="s">
        <v>86</v>
      </c>
      <c r="AY125" s="25" t="s">
        <v>201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84</v>
      </c>
      <c r="BK125" s="213">
        <f>ROUND(I125*H125,2)</f>
        <v>0</v>
      </c>
      <c r="BL125" s="25" t="s">
        <v>219</v>
      </c>
      <c r="BM125" s="25" t="s">
        <v>474</v>
      </c>
    </row>
    <row r="126" spans="2:65" s="1" customFormat="1" ht="27">
      <c r="B126" s="42"/>
      <c r="C126" s="64"/>
      <c r="D126" s="214" t="s">
        <v>210</v>
      </c>
      <c r="E126" s="64"/>
      <c r="F126" s="215" t="s">
        <v>473</v>
      </c>
      <c r="G126" s="64"/>
      <c r="H126" s="64"/>
      <c r="I126" s="173"/>
      <c r="J126" s="64"/>
      <c r="K126" s="64"/>
      <c r="L126" s="62"/>
      <c r="M126" s="216"/>
      <c r="N126" s="43"/>
      <c r="O126" s="43"/>
      <c r="P126" s="43"/>
      <c r="Q126" s="43"/>
      <c r="R126" s="43"/>
      <c r="S126" s="43"/>
      <c r="T126" s="79"/>
      <c r="AT126" s="25" t="s">
        <v>210</v>
      </c>
      <c r="AU126" s="25" t="s">
        <v>86</v>
      </c>
    </row>
    <row r="127" spans="2:65" s="12" customFormat="1" ht="13.5">
      <c r="B127" s="220"/>
      <c r="C127" s="221"/>
      <c r="D127" s="214" t="s">
        <v>284</v>
      </c>
      <c r="E127" s="222" t="s">
        <v>21</v>
      </c>
      <c r="F127" s="223" t="s">
        <v>475</v>
      </c>
      <c r="G127" s="221"/>
      <c r="H127" s="224">
        <v>53.1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284</v>
      </c>
      <c r="AU127" s="230" t="s">
        <v>86</v>
      </c>
      <c r="AV127" s="12" t="s">
        <v>86</v>
      </c>
      <c r="AW127" s="12" t="s">
        <v>39</v>
      </c>
      <c r="AX127" s="12" t="s">
        <v>84</v>
      </c>
      <c r="AY127" s="230" t="s">
        <v>201</v>
      </c>
    </row>
    <row r="128" spans="2:65" s="1" customFormat="1" ht="25.5" customHeight="1">
      <c r="B128" s="42"/>
      <c r="C128" s="202" t="s">
        <v>249</v>
      </c>
      <c r="D128" s="202" t="s">
        <v>204</v>
      </c>
      <c r="E128" s="203" t="s">
        <v>476</v>
      </c>
      <c r="F128" s="204" t="s">
        <v>477</v>
      </c>
      <c r="G128" s="205" t="s">
        <v>288</v>
      </c>
      <c r="H128" s="206">
        <v>157.16</v>
      </c>
      <c r="I128" s="207"/>
      <c r="J128" s="208">
        <f>ROUND(I128*H128,2)</f>
        <v>0</v>
      </c>
      <c r="K128" s="204" t="s">
        <v>21</v>
      </c>
      <c r="L128" s="62"/>
      <c r="M128" s="209" t="s">
        <v>21</v>
      </c>
      <c r="N128" s="210" t="s">
        <v>47</v>
      </c>
      <c r="O128" s="43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219</v>
      </c>
      <c r="AT128" s="25" t="s">
        <v>204</v>
      </c>
      <c r="AU128" s="25" t="s">
        <v>86</v>
      </c>
      <c r="AY128" s="25" t="s">
        <v>201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84</v>
      </c>
      <c r="BK128" s="213">
        <f>ROUND(I128*H128,2)</f>
        <v>0</v>
      </c>
      <c r="BL128" s="25" t="s">
        <v>219</v>
      </c>
      <c r="BM128" s="25" t="s">
        <v>478</v>
      </c>
    </row>
    <row r="129" spans="2:65" s="1" customFormat="1" ht="27">
      <c r="B129" s="42"/>
      <c r="C129" s="64"/>
      <c r="D129" s="214" t="s">
        <v>210</v>
      </c>
      <c r="E129" s="64"/>
      <c r="F129" s="215" t="s">
        <v>477</v>
      </c>
      <c r="G129" s="64"/>
      <c r="H129" s="64"/>
      <c r="I129" s="173"/>
      <c r="J129" s="64"/>
      <c r="K129" s="64"/>
      <c r="L129" s="62"/>
      <c r="M129" s="216"/>
      <c r="N129" s="43"/>
      <c r="O129" s="43"/>
      <c r="P129" s="43"/>
      <c r="Q129" s="43"/>
      <c r="R129" s="43"/>
      <c r="S129" s="43"/>
      <c r="T129" s="79"/>
      <c r="AT129" s="25" t="s">
        <v>210</v>
      </c>
      <c r="AU129" s="25" t="s">
        <v>86</v>
      </c>
    </row>
    <row r="130" spans="2:65" s="12" customFormat="1" ht="13.5">
      <c r="B130" s="220"/>
      <c r="C130" s="221"/>
      <c r="D130" s="214" t="s">
        <v>284</v>
      </c>
      <c r="E130" s="222" t="s">
        <v>21</v>
      </c>
      <c r="F130" s="223" t="s">
        <v>479</v>
      </c>
      <c r="G130" s="221"/>
      <c r="H130" s="224">
        <v>150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284</v>
      </c>
      <c r="AU130" s="230" t="s">
        <v>86</v>
      </c>
      <c r="AV130" s="12" t="s">
        <v>86</v>
      </c>
      <c r="AW130" s="12" t="s">
        <v>39</v>
      </c>
      <c r="AX130" s="12" t="s">
        <v>76</v>
      </c>
      <c r="AY130" s="230" t="s">
        <v>201</v>
      </c>
    </row>
    <row r="131" spans="2:65" s="12" customFormat="1" ht="13.5">
      <c r="B131" s="220"/>
      <c r="C131" s="221"/>
      <c r="D131" s="214" t="s">
        <v>284</v>
      </c>
      <c r="E131" s="222" t="s">
        <v>21</v>
      </c>
      <c r="F131" s="223" t="s">
        <v>480</v>
      </c>
      <c r="G131" s="221"/>
      <c r="H131" s="224">
        <v>7.16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284</v>
      </c>
      <c r="AU131" s="230" t="s">
        <v>86</v>
      </c>
      <c r="AV131" s="12" t="s">
        <v>86</v>
      </c>
      <c r="AW131" s="12" t="s">
        <v>39</v>
      </c>
      <c r="AX131" s="12" t="s">
        <v>76</v>
      </c>
      <c r="AY131" s="230" t="s">
        <v>201</v>
      </c>
    </row>
    <row r="132" spans="2:65" s="13" customFormat="1" ht="13.5">
      <c r="B132" s="231"/>
      <c r="C132" s="232"/>
      <c r="D132" s="214" t="s">
        <v>284</v>
      </c>
      <c r="E132" s="233" t="s">
        <v>21</v>
      </c>
      <c r="F132" s="234" t="s">
        <v>293</v>
      </c>
      <c r="G132" s="232"/>
      <c r="H132" s="235">
        <v>157.16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284</v>
      </c>
      <c r="AU132" s="241" t="s">
        <v>86</v>
      </c>
      <c r="AV132" s="13" t="s">
        <v>219</v>
      </c>
      <c r="AW132" s="13" t="s">
        <v>39</v>
      </c>
      <c r="AX132" s="13" t="s">
        <v>84</v>
      </c>
      <c r="AY132" s="241" t="s">
        <v>201</v>
      </c>
    </row>
    <row r="133" spans="2:65" s="1" customFormat="1" ht="51" customHeight="1">
      <c r="B133" s="42"/>
      <c r="C133" s="202" t="s">
        <v>255</v>
      </c>
      <c r="D133" s="202" t="s">
        <v>204</v>
      </c>
      <c r="E133" s="203" t="s">
        <v>481</v>
      </c>
      <c r="F133" s="204" t="s">
        <v>482</v>
      </c>
      <c r="G133" s="205" t="s">
        <v>288</v>
      </c>
      <c r="H133" s="206">
        <v>2153</v>
      </c>
      <c r="I133" s="207"/>
      <c r="J133" s="208">
        <f>ROUND(I133*H133,2)</f>
        <v>0</v>
      </c>
      <c r="K133" s="204" t="s">
        <v>21</v>
      </c>
      <c r="L133" s="62"/>
      <c r="M133" s="209" t="s">
        <v>21</v>
      </c>
      <c r="N133" s="210" t="s">
        <v>47</v>
      </c>
      <c r="O133" s="43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219</v>
      </c>
      <c r="AT133" s="25" t="s">
        <v>204</v>
      </c>
      <c r="AU133" s="25" t="s">
        <v>86</v>
      </c>
      <c r="AY133" s="25" t="s">
        <v>201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84</v>
      </c>
      <c r="BK133" s="213">
        <f>ROUND(I133*H133,2)</f>
        <v>0</v>
      </c>
      <c r="BL133" s="25" t="s">
        <v>219</v>
      </c>
      <c r="BM133" s="25" t="s">
        <v>483</v>
      </c>
    </row>
    <row r="134" spans="2:65" s="1" customFormat="1" ht="40.5">
      <c r="B134" s="42"/>
      <c r="C134" s="64"/>
      <c r="D134" s="214" t="s">
        <v>210</v>
      </c>
      <c r="E134" s="64"/>
      <c r="F134" s="215" t="s">
        <v>484</v>
      </c>
      <c r="G134" s="64"/>
      <c r="H134" s="64"/>
      <c r="I134" s="173"/>
      <c r="J134" s="64"/>
      <c r="K134" s="64"/>
      <c r="L134" s="62"/>
      <c r="M134" s="216"/>
      <c r="N134" s="43"/>
      <c r="O134" s="43"/>
      <c r="P134" s="43"/>
      <c r="Q134" s="43"/>
      <c r="R134" s="43"/>
      <c r="S134" s="43"/>
      <c r="T134" s="79"/>
      <c r="AT134" s="25" t="s">
        <v>210</v>
      </c>
      <c r="AU134" s="25" t="s">
        <v>86</v>
      </c>
    </row>
    <row r="135" spans="2:65" s="12" customFormat="1" ht="13.5">
      <c r="B135" s="220"/>
      <c r="C135" s="221"/>
      <c r="D135" s="214" t="s">
        <v>284</v>
      </c>
      <c r="E135" s="222" t="s">
        <v>21</v>
      </c>
      <c r="F135" s="223" t="s">
        <v>485</v>
      </c>
      <c r="G135" s="221"/>
      <c r="H135" s="224">
        <v>2153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284</v>
      </c>
      <c r="AU135" s="230" t="s">
        <v>86</v>
      </c>
      <c r="AV135" s="12" t="s">
        <v>86</v>
      </c>
      <c r="AW135" s="12" t="s">
        <v>39</v>
      </c>
      <c r="AX135" s="12" t="s">
        <v>84</v>
      </c>
      <c r="AY135" s="230" t="s">
        <v>201</v>
      </c>
    </row>
    <row r="136" spans="2:65" s="1" customFormat="1" ht="16.5" customHeight="1">
      <c r="B136" s="42"/>
      <c r="C136" s="202" t="s">
        <v>259</v>
      </c>
      <c r="D136" s="202" t="s">
        <v>204</v>
      </c>
      <c r="E136" s="203" t="s">
        <v>486</v>
      </c>
      <c r="F136" s="204" t="s">
        <v>487</v>
      </c>
      <c r="G136" s="205" t="s">
        <v>288</v>
      </c>
      <c r="H136" s="206">
        <v>150</v>
      </c>
      <c r="I136" s="207"/>
      <c r="J136" s="208">
        <f>ROUND(I136*H136,2)</f>
        <v>0</v>
      </c>
      <c r="K136" s="204" t="s">
        <v>214</v>
      </c>
      <c r="L136" s="62"/>
      <c r="M136" s="209" t="s">
        <v>21</v>
      </c>
      <c r="N136" s="210" t="s">
        <v>47</v>
      </c>
      <c r="O136" s="43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219</v>
      </c>
      <c r="AT136" s="25" t="s">
        <v>204</v>
      </c>
      <c r="AU136" s="25" t="s">
        <v>86</v>
      </c>
      <c r="AY136" s="25" t="s">
        <v>201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84</v>
      </c>
      <c r="BK136" s="213">
        <f>ROUND(I136*H136,2)</f>
        <v>0</v>
      </c>
      <c r="BL136" s="25" t="s">
        <v>219</v>
      </c>
      <c r="BM136" s="25" t="s">
        <v>488</v>
      </c>
    </row>
    <row r="137" spans="2:65" s="1" customFormat="1" ht="40.5">
      <c r="B137" s="42"/>
      <c r="C137" s="64"/>
      <c r="D137" s="214" t="s">
        <v>210</v>
      </c>
      <c r="E137" s="64"/>
      <c r="F137" s="215" t="s">
        <v>489</v>
      </c>
      <c r="G137" s="64"/>
      <c r="H137" s="64"/>
      <c r="I137" s="173"/>
      <c r="J137" s="64"/>
      <c r="K137" s="64"/>
      <c r="L137" s="62"/>
      <c r="M137" s="216"/>
      <c r="N137" s="43"/>
      <c r="O137" s="43"/>
      <c r="P137" s="43"/>
      <c r="Q137" s="43"/>
      <c r="R137" s="43"/>
      <c r="S137" s="43"/>
      <c r="T137" s="79"/>
      <c r="AT137" s="25" t="s">
        <v>210</v>
      </c>
      <c r="AU137" s="25" t="s">
        <v>86</v>
      </c>
    </row>
    <row r="138" spans="2:65" s="14" customFormat="1" ht="13.5">
      <c r="B138" s="242"/>
      <c r="C138" s="243"/>
      <c r="D138" s="214" t="s">
        <v>284</v>
      </c>
      <c r="E138" s="244" t="s">
        <v>21</v>
      </c>
      <c r="F138" s="245" t="s">
        <v>468</v>
      </c>
      <c r="G138" s="243"/>
      <c r="H138" s="244" t="s">
        <v>21</v>
      </c>
      <c r="I138" s="246"/>
      <c r="J138" s="243"/>
      <c r="K138" s="243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284</v>
      </c>
      <c r="AU138" s="251" t="s">
        <v>86</v>
      </c>
      <c r="AV138" s="14" t="s">
        <v>84</v>
      </c>
      <c r="AW138" s="14" t="s">
        <v>39</v>
      </c>
      <c r="AX138" s="14" t="s">
        <v>76</v>
      </c>
      <c r="AY138" s="251" t="s">
        <v>201</v>
      </c>
    </row>
    <row r="139" spans="2:65" s="12" customFormat="1" ht="13.5">
      <c r="B139" s="220"/>
      <c r="C139" s="221"/>
      <c r="D139" s="214" t="s">
        <v>284</v>
      </c>
      <c r="E139" s="222" t="s">
        <v>21</v>
      </c>
      <c r="F139" s="223" t="s">
        <v>490</v>
      </c>
      <c r="G139" s="221"/>
      <c r="H139" s="224">
        <v>148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284</v>
      </c>
      <c r="AU139" s="230" t="s">
        <v>86</v>
      </c>
      <c r="AV139" s="12" t="s">
        <v>86</v>
      </c>
      <c r="AW139" s="12" t="s">
        <v>39</v>
      </c>
      <c r="AX139" s="12" t="s">
        <v>76</v>
      </c>
      <c r="AY139" s="230" t="s">
        <v>201</v>
      </c>
    </row>
    <row r="140" spans="2:65" s="12" customFormat="1" ht="13.5">
      <c r="B140" s="220"/>
      <c r="C140" s="221"/>
      <c r="D140" s="214" t="s">
        <v>284</v>
      </c>
      <c r="E140" s="222" t="s">
        <v>21</v>
      </c>
      <c r="F140" s="223" t="s">
        <v>491</v>
      </c>
      <c r="G140" s="221"/>
      <c r="H140" s="224">
        <v>2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284</v>
      </c>
      <c r="AU140" s="230" t="s">
        <v>86</v>
      </c>
      <c r="AV140" s="12" t="s">
        <v>86</v>
      </c>
      <c r="AW140" s="12" t="s">
        <v>39</v>
      </c>
      <c r="AX140" s="12" t="s">
        <v>76</v>
      </c>
      <c r="AY140" s="230" t="s">
        <v>201</v>
      </c>
    </row>
    <row r="141" spans="2:65" s="13" customFormat="1" ht="13.5">
      <c r="B141" s="231"/>
      <c r="C141" s="232"/>
      <c r="D141" s="214" t="s">
        <v>284</v>
      </c>
      <c r="E141" s="233" t="s">
        <v>21</v>
      </c>
      <c r="F141" s="234" t="s">
        <v>293</v>
      </c>
      <c r="G141" s="232"/>
      <c r="H141" s="235">
        <v>150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284</v>
      </c>
      <c r="AU141" s="241" t="s">
        <v>86</v>
      </c>
      <c r="AV141" s="13" t="s">
        <v>219</v>
      </c>
      <c r="AW141" s="13" t="s">
        <v>39</v>
      </c>
      <c r="AX141" s="13" t="s">
        <v>84</v>
      </c>
      <c r="AY141" s="241" t="s">
        <v>201</v>
      </c>
    </row>
    <row r="142" spans="2:65" s="1" customFormat="1" ht="25.5" customHeight="1">
      <c r="B142" s="42"/>
      <c r="C142" s="202" t="s">
        <v>263</v>
      </c>
      <c r="D142" s="202" t="s">
        <v>204</v>
      </c>
      <c r="E142" s="203" t="s">
        <v>492</v>
      </c>
      <c r="F142" s="204" t="s">
        <v>493</v>
      </c>
      <c r="G142" s="205" t="s">
        <v>288</v>
      </c>
      <c r="H142" s="206">
        <v>1495</v>
      </c>
      <c r="I142" s="207"/>
      <c r="J142" s="208">
        <f>ROUND(I142*H142,2)</f>
        <v>0</v>
      </c>
      <c r="K142" s="204" t="s">
        <v>214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219</v>
      </c>
      <c r="AT142" s="25" t="s">
        <v>204</v>
      </c>
      <c r="AU142" s="25" t="s">
        <v>86</v>
      </c>
      <c r="AY142" s="25" t="s">
        <v>201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219</v>
      </c>
      <c r="BM142" s="25" t="s">
        <v>494</v>
      </c>
    </row>
    <row r="143" spans="2:65" s="1" customFormat="1" ht="27">
      <c r="B143" s="42"/>
      <c r="C143" s="64"/>
      <c r="D143" s="214" t="s">
        <v>210</v>
      </c>
      <c r="E143" s="64"/>
      <c r="F143" s="215" t="s">
        <v>495</v>
      </c>
      <c r="G143" s="64"/>
      <c r="H143" s="64"/>
      <c r="I143" s="173"/>
      <c r="J143" s="64"/>
      <c r="K143" s="64"/>
      <c r="L143" s="62"/>
      <c r="M143" s="216"/>
      <c r="N143" s="43"/>
      <c r="O143" s="43"/>
      <c r="P143" s="43"/>
      <c r="Q143" s="43"/>
      <c r="R143" s="43"/>
      <c r="S143" s="43"/>
      <c r="T143" s="79"/>
      <c r="AT143" s="25" t="s">
        <v>210</v>
      </c>
      <c r="AU143" s="25" t="s">
        <v>86</v>
      </c>
    </row>
    <row r="144" spans="2:65" s="12" customFormat="1" ht="13.5">
      <c r="B144" s="220"/>
      <c r="C144" s="221"/>
      <c r="D144" s="214" t="s">
        <v>284</v>
      </c>
      <c r="E144" s="222" t="s">
        <v>21</v>
      </c>
      <c r="F144" s="223" t="s">
        <v>496</v>
      </c>
      <c r="G144" s="221"/>
      <c r="H144" s="224">
        <v>1495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284</v>
      </c>
      <c r="AU144" s="230" t="s">
        <v>86</v>
      </c>
      <c r="AV144" s="12" t="s">
        <v>86</v>
      </c>
      <c r="AW144" s="12" t="s">
        <v>39</v>
      </c>
      <c r="AX144" s="12" t="s">
        <v>84</v>
      </c>
      <c r="AY144" s="230" t="s">
        <v>201</v>
      </c>
    </row>
    <row r="145" spans="2:65" s="1" customFormat="1" ht="16.5" customHeight="1">
      <c r="B145" s="42"/>
      <c r="C145" s="255" t="s">
        <v>10</v>
      </c>
      <c r="D145" s="255" t="s">
        <v>497</v>
      </c>
      <c r="E145" s="256" t="s">
        <v>498</v>
      </c>
      <c r="F145" s="257" t="s">
        <v>499</v>
      </c>
      <c r="G145" s="258" t="s">
        <v>335</v>
      </c>
      <c r="H145" s="259">
        <v>2990</v>
      </c>
      <c r="I145" s="260"/>
      <c r="J145" s="261">
        <f>ROUND(I145*H145,2)</f>
        <v>0</v>
      </c>
      <c r="K145" s="257" t="s">
        <v>214</v>
      </c>
      <c r="L145" s="262"/>
      <c r="M145" s="263" t="s">
        <v>21</v>
      </c>
      <c r="N145" s="264" t="s">
        <v>47</v>
      </c>
      <c r="O145" s="43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235</v>
      </c>
      <c r="AT145" s="25" t="s">
        <v>497</v>
      </c>
      <c r="AU145" s="25" t="s">
        <v>86</v>
      </c>
      <c r="AY145" s="25" t="s">
        <v>201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219</v>
      </c>
      <c r="BM145" s="25" t="s">
        <v>500</v>
      </c>
    </row>
    <row r="146" spans="2:65" s="1" customFormat="1" ht="13.5">
      <c r="B146" s="42"/>
      <c r="C146" s="64"/>
      <c r="D146" s="214" t="s">
        <v>210</v>
      </c>
      <c r="E146" s="64"/>
      <c r="F146" s="215" t="s">
        <v>499</v>
      </c>
      <c r="G146" s="64"/>
      <c r="H146" s="64"/>
      <c r="I146" s="173"/>
      <c r="J146" s="64"/>
      <c r="K146" s="64"/>
      <c r="L146" s="62"/>
      <c r="M146" s="216"/>
      <c r="N146" s="43"/>
      <c r="O146" s="43"/>
      <c r="P146" s="43"/>
      <c r="Q146" s="43"/>
      <c r="R146" s="43"/>
      <c r="S146" s="43"/>
      <c r="T146" s="79"/>
      <c r="AT146" s="25" t="s">
        <v>210</v>
      </c>
      <c r="AU146" s="25" t="s">
        <v>86</v>
      </c>
    </row>
    <row r="147" spans="2:65" s="12" customFormat="1" ht="13.5">
      <c r="B147" s="220"/>
      <c r="C147" s="221"/>
      <c r="D147" s="214" t="s">
        <v>284</v>
      </c>
      <c r="E147" s="222" t="s">
        <v>21</v>
      </c>
      <c r="F147" s="223" t="s">
        <v>501</v>
      </c>
      <c r="G147" s="221"/>
      <c r="H147" s="224">
        <v>2990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284</v>
      </c>
      <c r="AU147" s="230" t="s">
        <v>86</v>
      </c>
      <c r="AV147" s="12" t="s">
        <v>86</v>
      </c>
      <c r="AW147" s="12" t="s">
        <v>39</v>
      </c>
      <c r="AX147" s="12" t="s">
        <v>84</v>
      </c>
      <c r="AY147" s="230" t="s">
        <v>201</v>
      </c>
    </row>
    <row r="148" spans="2:65" s="1" customFormat="1" ht="16.5" customHeight="1">
      <c r="B148" s="42"/>
      <c r="C148" s="202" t="s">
        <v>360</v>
      </c>
      <c r="D148" s="202" t="s">
        <v>204</v>
      </c>
      <c r="E148" s="203" t="s">
        <v>329</v>
      </c>
      <c r="F148" s="204" t="s">
        <v>330</v>
      </c>
      <c r="G148" s="205" t="s">
        <v>288</v>
      </c>
      <c r="H148" s="206">
        <v>2153</v>
      </c>
      <c r="I148" s="207"/>
      <c r="J148" s="208">
        <f>ROUND(I148*H148,2)</f>
        <v>0</v>
      </c>
      <c r="K148" s="204" t="s">
        <v>214</v>
      </c>
      <c r="L148" s="62"/>
      <c r="M148" s="209" t="s">
        <v>21</v>
      </c>
      <c r="N148" s="210" t="s">
        <v>47</v>
      </c>
      <c r="O148" s="43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5" t="s">
        <v>219</v>
      </c>
      <c r="AT148" s="25" t="s">
        <v>204</v>
      </c>
      <c r="AU148" s="25" t="s">
        <v>86</v>
      </c>
      <c r="AY148" s="25" t="s">
        <v>201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84</v>
      </c>
      <c r="BK148" s="213">
        <f>ROUND(I148*H148,2)</f>
        <v>0</v>
      </c>
      <c r="BL148" s="25" t="s">
        <v>219</v>
      </c>
      <c r="BM148" s="25" t="s">
        <v>502</v>
      </c>
    </row>
    <row r="149" spans="2:65" s="1" customFormat="1" ht="13.5">
      <c r="B149" s="42"/>
      <c r="C149" s="64"/>
      <c r="D149" s="214" t="s">
        <v>210</v>
      </c>
      <c r="E149" s="64"/>
      <c r="F149" s="215" t="s">
        <v>330</v>
      </c>
      <c r="G149" s="64"/>
      <c r="H149" s="64"/>
      <c r="I149" s="173"/>
      <c r="J149" s="64"/>
      <c r="K149" s="64"/>
      <c r="L149" s="62"/>
      <c r="M149" s="216"/>
      <c r="N149" s="43"/>
      <c r="O149" s="43"/>
      <c r="P149" s="43"/>
      <c r="Q149" s="43"/>
      <c r="R149" s="43"/>
      <c r="S149" s="43"/>
      <c r="T149" s="79"/>
      <c r="AT149" s="25" t="s">
        <v>210</v>
      </c>
      <c r="AU149" s="25" t="s">
        <v>86</v>
      </c>
    </row>
    <row r="150" spans="2:65" s="12" customFormat="1" ht="13.5">
      <c r="B150" s="220"/>
      <c r="C150" s="221"/>
      <c r="D150" s="214" t="s">
        <v>284</v>
      </c>
      <c r="E150" s="222" t="s">
        <v>21</v>
      </c>
      <c r="F150" s="223" t="s">
        <v>485</v>
      </c>
      <c r="G150" s="221"/>
      <c r="H150" s="224">
        <v>2153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284</v>
      </c>
      <c r="AU150" s="230" t="s">
        <v>86</v>
      </c>
      <c r="AV150" s="12" t="s">
        <v>86</v>
      </c>
      <c r="AW150" s="12" t="s">
        <v>39</v>
      </c>
      <c r="AX150" s="12" t="s">
        <v>84</v>
      </c>
      <c r="AY150" s="230" t="s">
        <v>201</v>
      </c>
    </row>
    <row r="151" spans="2:65" s="1" customFormat="1" ht="16.5" customHeight="1">
      <c r="B151" s="42"/>
      <c r="C151" s="202" t="s">
        <v>366</v>
      </c>
      <c r="D151" s="202" t="s">
        <v>204</v>
      </c>
      <c r="E151" s="203" t="s">
        <v>333</v>
      </c>
      <c r="F151" s="204" t="s">
        <v>334</v>
      </c>
      <c r="G151" s="205" t="s">
        <v>335</v>
      </c>
      <c r="H151" s="206">
        <v>4306</v>
      </c>
      <c r="I151" s="207"/>
      <c r="J151" s="208">
        <f>ROUND(I151*H151,2)</f>
        <v>0</v>
      </c>
      <c r="K151" s="204" t="s">
        <v>214</v>
      </c>
      <c r="L151" s="62"/>
      <c r="M151" s="209" t="s">
        <v>21</v>
      </c>
      <c r="N151" s="210" t="s">
        <v>47</v>
      </c>
      <c r="O151" s="43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AR151" s="25" t="s">
        <v>219</v>
      </c>
      <c r="AT151" s="25" t="s">
        <v>204</v>
      </c>
      <c r="AU151" s="25" t="s">
        <v>86</v>
      </c>
      <c r="AY151" s="25" t="s">
        <v>201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84</v>
      </c>
      <c r="BK151" s="213">
        <f>ROUND(I151*H151,2)</f>
        <v>0</v>
      </c>
      <c r="BL151" s="25" t="s">
        <v>219</v>
      </c>
      <c r="BM151" s="25" t="s">
        <v>503</v>
      </c>
    </row>
    <row r="152" spans="2:65" s="1" customFormat="1" ht="27">
      <c r="B152" s="42"/>
      <c r="C152" s="64"/>
      <c r="D152" s="214" t="s">
        <v>210</v>
      </c>
      <c r="E152" s="64"/>
      <c r="F152" s="215" t="s">
        <v>337</v>
      </c>
      <c r="G152" s="64"/>
      <c r="H152" s="64"/>
      <c r="I152" s="173"/>
      <c r="J152" s="64"/>
      <c r="K152" s="64"/>
      <c r="L152" s="62"/>
      <c r="M152" s="216"/>
      <c r="N152" s="43"/>
      <c r="O152" s="43"/>
      <c r="P152" s="43"/>
      <c r="Q152" s="43"/>
      <c r="R152" s="43"/>
      <c r="S152" s="43"/>
      <c r="T152" s="79"/>
      <c r="AT152" s="25" t="s">
        <v>210</v>
      </c>
      <c r="AU152" s="25" t="s">
        <v>86</v>
      </c>
    </row>
    <row r="153" spans="2:65" s="12" customFormat="1" ht="13.5">
      <c r="B153" s="220"/>
      <c r="C153" s="221"/>
      <c r="D153" s="214" t="s">
        <v>284</v>
      </c>
      <c r="E153" s="222" t="s">
        <v>21</v>
      </c>
      <c r="F153" s="223" t="s">
        <v>504</v>
      </c>
      <c r="G153" s="221"/>
      <c r="H153" s="224">
        <v>4306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284</v>
      </c>
      <c r="AU153" s="230" t="s">
        <v>86</v>
      </c>
      <c r="AV153" s="12" t="s">
        <v>86</v>
      </c>
      <c r="AW153" s="12" t="s">
        <v>39</v>
      </c>
      <c r="AX153" s="12" t="s">
        <v>84</v>
      </c>
      <c r="AY153" s="230" t="s">
        <v>201</v>
      </c>
    </row>
    <row r="154" spans="2:65" s="1" customFormat="1" ht="16.5" customHeight="1">
      <c r="B154" s="42"/>
      <c r="C154" s="202" t="s">
        <v>373</v>
      </c>
      <c r="D154" s="202" t="s">
        <v>204</v>
      </c>
      <c r="E154" s="203" t="s">
        <v>505</v>
      </c>
      <c r="F154" s="204" t="s">
        <v>506</v>
      </c>
      <c r="G154" s="205" t="s">
        <v>281</v>
      </c>
      <c r="H154" s="206">
        <v>4397</v>
      </c>
      <c r="I154" s="207"/>
      <c r="J154" s="208">
        <f>ROUND(I154*H154,2)</f>
        <v>0</v>
      </c>
      <c r="K154" s="204" t="s">
        <v>214</v>
      </c>
      <c r="L154" s="62"/>
      <c r="M154" s="209" t="s">
        <v>21</v>
      </c>
      <c r="N154" s="210" t="s">
        <v>47</v>
      </c>
      <c r="O154" s="43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AR154" s="25" t="s">
        <v>219</v>
      </c>
      <c r="AT154" s="25" t="s">
        <v>204</v>
      </c>
      <c r="AU154" s="25" t="s">
        <v>86</v>
      </c>
      <c r="AY154" s="25" t="s">
        <v>201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84</v>
      </c>
      <c r="BK154" s="213">
        <f>ROUND(I154*H154,2)</f>
        <v>0</v>
      </c>
      <c r="BL154" s="25" t="s">
        <v>219</v>
      </c>
      <c r="BM154" s="25" t="s">
        <v>507</v>
      </c>
    </row>
    <row r="155" spans="2:65" s="1" customFormat="1" ht="13.5">
      <c r="B155" s="42"/>
      <c r="C155" s="64"/>
      <c r="D155" s="214" t="s">
        <v>210</v>
      </c>
      <c r="E155" s="64"/>
      <c r="F155" s="215" t="s">
        <v>508</v>
      </c>
      <c r="G155" s="64"/>
      <c r="H155" s="64"/>
      <c r="I155" s="173"/>
      <c r="J155" s="64"/>
      <c r="K155" s="64"/>
      <c r="L155" s="62"/>
      <c r="M155" s="216"/>
      <c r="N155" s="43"/>
      <c r="O155" s="43"/>
      <c r="P155" s="43"/>
      <c r="Q155" s="43"/>
      <c r="R155" s="43"/>
      <c r="S155" s="43"/>
      <c r="T155" s="79"/>
      <c r="AT155" s="25" t="s">
        <v>210</v>
      </c>
      <c r="AU155" s="25" t="s">
        <v>86</v>
      </c>
    </row>
    <row r="156" spans="2:65" s="14" customFormat="1" ht="13.5">
      <c r="B156" s="242"/>
      <c r="C156" s="243"/>
      <c r="D156" s="214" t="s">
        <v>284</v>
      </c>
      <c r="E156" s="244" t="s">
        <v>21</v>
      </c>
      <c r="F156" s="245" t="s">
        <v>509</v>
      </c>
      <c r="G156" s="243"/>
      <c r="H156" s="244" t="s">
        <v>21</v>
      </c>
      <c r="I156" s="246"/>
      <c r="J156" s="243"/>
      <c r="K156" s="243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284</v>
      </c>
      <c r="AU156" s="251" t="s">
        <v>86</v>
      </c>
      <c r="AV156" s="14" t="s">
        <v>84</v>
      </c>
      <c r="AW156" s="14" t="s">
        <v>39</v>
      </c>
      <c r="AX156" s="14" t="s">
        <v>76</v>
      </c>
      <c r="AY156" s="251" t="s">
        <v>201</v>
      </c>
    </row>
    <row r="157" spans="2:65" s="12" customFormat="1" ht="13.5">
      <c r="B157" s="220"/>
      <c r="C157" s="221"/>
      <c r="D157" s="214" t="s">
        <v>284</v>
      </c>
      <c r="E157" s="222" t="s">
        <v>21</v>
      </c>
      <c r="F157" s="223" t="s">
        <v>510</v>
      </c>
      <c r="G157" s="221"/>
      <c r="H157" s="224">
        <v>1413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284</v>
      </c>
      <c r="AU157" s="230" t="s">
        <v>86</v>
      </c>
      <c r="AV157" s="12" t="s">
        <v>86</v>
      </c>
      <c r="AW157" s="12" t="s">
        <v>39</v>
      </c>
      <c r="AX157" s="12" t="s">
        <v>76</v>
      </c>
      <c r="AY157" s="230" t="s">
        <v>201</v>
      </c>
    </row>
    <row r="158" spans="2:65" s="12" customFormat="1" ht="13.5">
      <c r="B158" s="220"/>
      <c r="C158" s="221"/>
      <c r="D158" s="214" t="s">
        <v>284</v>
      </c>
      <c r="E158" s="222" t="s">
        <v>21</v>
      </c>
      <c r="F158" s="223" t="s">
        <v>511</v>
      </c>
      <c r="G158" s="221"/>
      <c r="H158" s="224">
        <v>319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284</v>
      </c>
      <c r="AU158" s="230" t="s">
        <v>86</v>
      </c>
      <c r="AV158" s="12" t="s">
        <v>86</v>
      </c>
      <c r="AW158" s="12" t="s">
        <v>39</v>
      </c>
      <c r="AX158" s="12" t="s">
        <v>76</v>
      </c>
      <c r="AY158" s="230" t="s">
        <v>201</v>
      </c>
    </row>
    <row r="159" spans="2:65" s="12" customFormat="1" ht="13.5">
      <c r="B159" s="220"/>
      <c r="C159" s="221"/>
      <c r="D159" s="214" t="s">
        <v>284</v>
      </c>
      <c r="E159" s="222" t="s">
        <v>21</v>
      </c>
      <c r="F159" s="223" t="s">
        <v>512</v>
      </c>
      <c r="G159" s="221"/>
      <c r="H159" s="224">
        <v>2665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284</v>
      </c>
      <c r="AU159" s="230" t="s">
        <v>86</v>
      </c>
      <c r="AV159" s="12" t="s">
        <v>86</v>
      </c>
      <c r="AW159" s="12" t="s">
        <v>39</v>
      </c>
      <c r="AX159" s="12" t="s">
        <v>76</v>
      </c>
      <c r="AY159" s="230" t="s">
        <v>201</v>
      </c>
    </row>
    <row r="160" spans="2:65" s="13" customFormat="1" ht="13.5">
      <c r="B160" s="231"/>
      <c r="C160" s="232"/>
      <c r="D160" s="214" t="s">
        <v>284</v>
      </c>
      <c r="E160" s="233" t="s">
        <v>21</v>
      </c>
      <c r="F160" s="234" t="s">
        <v>293</v>
      </c>
      <c r="G160" s="232"/>
      <c r="H160" s="235">
        <v>4397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284</v>
      </c>
      <c r="AU160" s="241" t="s">
        <v>86</v>
      </c>
      <c r="AV160" s="13" t="s">
        <v>219</v>
      </c>
      <c r="AW160" s="13" t="s">
        <v>39</v>
      </c>
      <c r="AX160" s="13" t="s">
        <v>84</v>
      </c>
      <c r="AY160" s="241" t="s">
        <v>201</v>
      </c>
    </row>
    <row r="161" spans="2:65" s="1" customFormat="1" ht="25.5" customHeight="1">
      <c r="B161" s="42"/>
      <c r="C161" s="202" t="s">
        <v>381</v>
      </c>
      <c r="D161" s="202" t="s">
        <v>204</v>
      </c>
      <c r="E161" s="203" t="s">
        <v>513</v>
      </c>
      <c r="F161" s="204" t="s">
        <v>514</v>
      </c>
      <c r="G161" s="205" t="s">
        <v>281</v>
      </c>
      <c r="H161" s="206">
        <v>354</v>
      </c>
      <c r="I161" s="207"/>
      <c r="J161" s="208">
        <f>ROUND(I161*H161,2)</f>
        <v>0</v>
      </c>
      <c r="K161" s="204" t="s">
        <v>214</v>
      </c>
      <c r="L161" s="62"/>
      <c r="M161" s="209" t="s">
        <v>21</v>
      </c>
      <c r="N161" s="210" t="s">
        <v>47</v>
      </c>
      <c r="O161" s="43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AR161" s="25" t="s">
        <v>219</v>
      </c>
      <c r="AT161" s="25" t="s">
        <v>204</v>
      </c>
      <c r="AU161" s="25" t="s">
        <v>86</v>
      </c>
      <c r="AY161" s="25" t="s">
        <v>201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25" t="s">
        <v>84</v>
      </c>
      <c r="BK161" s="213">
        <f>ROUND(I161*H161,2)</f>
        <v>0</v>
      </c>
      <c r="BL161" s="25" t="s">
        <v>219</v>
      </c>
      <c r="BM161" s="25" t="s">
        <v>515</v>
      </c>
    </row>
    <row r="162" spans="2:65" s="1" customFormat="1" ht="27">
      <c r="B162" s="42"/>
      <c r="C162" s="64"/>
      <c r="D162" s="214" t="s">
        <v>210</v>
      </c>
      <c r="E162" s="64"/>
      <c r="F162" s="215" t="s">
        <v>516</v>
      </c>
      <c r="G162" s="64"/>
      <c r="H162" s="64"/>
      <c r="I162" s="173"/>
      <c r="J162" s="64"/>
      <c r="K162" s="64"/>
      <c r="L162" s="62"/>
      <c r="M162" s="216"/>
      <c r="N162" s="43"/>
      <c r="O162" s="43"/>
      <c r="P162" s="43"/>
      <c r="Q162" s="43"/>
      <c r="R162" s="43"/>
      <c r="S162" s="43"/>
      <c r="T162" s="79"/>
      <c r="AT162" s="25" t="s">
        <v>210</v>
      </c>
      <c r="AU162" s="25" t="s">
        <v>86</v>
      </c>
    </row>
    <row r="163" spans="2:65" s="12" customFormat="1" ht="13.5">
      <c r="B163" s="220"/>
      <c r="C163" s="221"/>
      <c r="D163" s="214" t="s">
        <v>284</v>
      </c>
      <c r="E163" s="222" t="s">
        <v>21</v>
      </c>
      <c r="F163" s="223" t="s">
        <v>517</v>
      </c>
      <c r="G163" s="221"/>
      <c r="H163" s="224">
        <v>354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284</v>
      </c>
      <c r="AU163" s="230" t="s">
        <v>86</v>
      </c>
      <c r="AV163" s="12" t="s">
        <v>86</v>
      </c>
      <c r="AW163" s="12" t="s">
        <v>39</v>
      </c>
      <c r="AX163" s="12" t="s">
        <v>84</v>
      </c>
      <c r="AY163" s="230" t="s">
        <v>201</v>
      </c>
    </row>
    <row r="164" spans="2:65" s="1" customFormat="1" ht="16.5" customHeight="1">
      <c r="B164" s="42"/>
      <c r="C164" s="202" t="s">
        <v>387</v>
      </c>
      <c r="D164" s="202" t="s">
        <v>204</v>
      </c>
      <c r="E164" s="203" t="s">
        <v>518</v>
      </c>
      <c r="F164" s="204" t="s">
        <v>519</v>
      </c>
      <c r="G164" s="205" t="s">
        <v>281</v>
      </c>
      <c r="H164" s="206">
        <v>354</v>
      </c>
      <c r="I164" s="207"/>
      <c r="J164" s="208">
        <f>ROUND(I164*H164,2)</f>
        <v>0</v>
      </c>
      <c r="K164" s="204" t="s">
        <v>214</v>
      </c>
      <c r="L164" s="62"/>
      <c r="M164" s="209" t="s">
        <v>21</v>
      </c>
      <c r="N164" s="210" t="s">
        <v>47</v>
      </c>
      <c r="O164" s="43"/>
      <c r="P164" s="211">
        <f>O164*H164</f>
        <v>0</v>
      </c>
      <c r="Q164" s="211">
        <v>1.2700000000000001E-3</v>
      </c>
      <c r="R164" s="211">
        <f>Q164*H164</f>
        <v>0.44958000000000004</v>
      </c>
      <c r="S164" s="211">
        <v>0</v>
      </c>
      <c r="T164" s="212">
        <f>S164*H164</f>
        <v>0</v>
      </c>
      <c r="AR164" s="25" t="s">
        <v>219</v>
      </c>
      <c r="AT164" s="25" t="s">
        <v>204</v>
      </c>
      <c r="AU164" s="25" t="s">
        <v>86</v>
      </c>
      <c r="AY164" s="25" t="s">
        <v>201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84</v>
      </c>
      <c r="BK164" s="213">
        <f>ROUND(I164*H164,2)</f>
        <v>0</v>
      </c>
      <c r="BL164" s="25" t="s">
        <v>219</v>
      </c>
      <c r="BM164" s="25" t="s">
        <v>520</v>
      </c>
    </row>
    <row r="165" spans="2:65" s="1" customFormat="1" ht="13.5">
      <c r="B165" s="42"/>
      <c r="C165" s="64"/>
      <c r="D165" s="214" t="s">
        <v>210</v>
      </c>
      <c r="E165" s="64"/>
      <c r="F165" s="215" t="s">
        <v>519</v>
      </c>
      <c r="G165" s="64"/>
      <c r="H165" s="64"/>
      <c r="I165" s="173"/>
      <c r="J165" s="64"/>
      <c r="K165" s="64"/>
      <c r="L165" s="62"/>
      <c r="M165" s="216"/>
      <c r="N165" s="43"/>
      <c r="O165" s="43"/>
      <c r="P165" s="43"/>
      <c r="Q165" s="43"/>
      <c r="R165" s="43"/>
      <c r="S165" s="43"/>
      <c r="T165" s="79"/>
      <c r="AT165" s="25" t="s">
        <v>210</v>
      </c>
      <c r="AU165" s="25" t="s">
        <v>86</v>
      </c>
    </row>
    <row r="166" spans="2:65" s="12" customFormat="1" ht="13.5">
      <c r="B166" s="220"/>
      <c r="C166" s="221"/>
      <c r="D166" s="214" t="s">
        <v>284</v>
      </c>
      <c r="E166" s="222" t="s">
        <v>21</v>
      </c>
      <c r="F166" s="223" t="s">
        <v>521</v>
      </c>
      <c r="G166" s="221"/>
      <c r="H166" s="224">
        <v>354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284</v>
      </c>
      <c r="AU166" s="230" t="s">
        <v>86</v>
      </c>
      <c r="AV166" s="12" t="s">
        <v>86</v>
      </c>
      <c r="AW166" s="12" t="s">
        <v>39</v>
      </c>
      <c r="AX166" s="12" t="s">
        <v>84</v>
      </c>
      <c r="AY166" s="230" t="s">
        <v>201</v>
      </c>
    </row>
    <row r="167" spans="2:65" s="1" customFormat="1" ht="16.5" customHeight="1">
      <c r="B167" s="42"/>
      <c r="C167" s="255" t="s">
        <v>9</v>
      </c>
      <c r="D167" s="255" t="s">
        <v>497</v>
      </c>
      <c r="E167" s="256" t="s">
        <v>522</v>
      </c>
      <c r="F167" s="257" t="s">
        <v>523</v>
      </c>
      <c r="G167" s="258" t="s">
        <v>390</v>
      </c>
      <c r="H167" s="259">
        <v>8.85</v>
      </c>
      <c r="I167" s="260"/>
      <c r="J167" s="261">
        <f>ROUND(I167*H167,2)</f>
        <v>0</v>
      </c>
      <c r="K167" s="257" t="s">
        <v>214</v>
      </c>
      <c r="L167" s="262"/>
      <c r="M167" s="263" t="s">
        <v>21</v>
      </c>
      <c r="N167" s="264" t="s">
        <v>47</v>
      </c>
      <c r="O167" s="43"/>
      <c r="P167" s="211">
        <f>O167*H167</f>
        <v>0</v>
      </c>
      <c r="Q167" s="211">
        <v>1E-3</v>
      </c>
      <c r="R167" s="211">
        <f>Q167*H167</f>
        <v>8.8500000000000002E-3</v>
      </c>
      <c r="S167" s="211">
        <v>0</v>
      </c>
      <c r="T167" s="212">
        <f>S167*H167</f>
        <v>0</v>
      </c>
      <c r="AR167" s="25" t="s">
        <v>235</v>
      </c>
      <c r="AT167" s="25" t="s">
        <v>497</v>
      </c>
      <c r="AU167" s="25" t="s">
        <v>86</v>
      </c>
      <c r="AY167" s="25" t="s">
        <v>201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84</v>
      </c>
      <c r="BK167" s="213">
        <f>ROUND(I167*H167,2)</f>
        <v>0</v>
      </c>
      <c r="BL167" s="25" t="s">
        <v>219</v>
      </c>
      <c r="BM167" s="25" t="s">
        <v>524</v>
      </c>
    </row>
    <row r="168" spans="2:65" s="1" customFormat="1" ht="13.5">
      <c r="B168" s="42"/>
      <c r="C168" s="64"/>
      <c r="D168" s="214" t="s">
        <v>210</v>
      </c>
      <c r="E168" s="64"/>
      <c r="F168" s="215" t="s">
        <v>523</v>
      </c>
      <c r="G168" s="64"/>
      <c r="H168" s="64"/>
      <c r="I168" s="173"/>
      <c r="J168" s="64"/>
      <c r="K168" s="64"/>
      <c r="L168" s="62"/>
      <c r="M168" s="216"/>
      <c r="N168" s="43"/>
      <c r="O168" s="43"/>
      <c r="P168" s="43"/>
      <c r="Q168" s="43"/>
      <c r="R168" s="43"/>
      <c r="S168" s="43"/>
      <c r="T168" s="79"/>
      <c r="AT168" s="25" t="s">
        <v>210</v>
      </c>
      <c r="AU168" s="25" t="s">
        <v>86</v>
      </c>
    </row>
    <row r="169" spans="2:65" s="12" customFormat="1" ht="13.5">
      <c r="B169" s="220"/>
      <c r="C169" s="221"/>
      <c r="D169" s="214" t="s">
        <v>284</v>
      </c>
      <c r="E169" s="222" t="s">
        <v>21</v>
      </c>
      <c r="F169" s="223" t="s">
        <v>525</v>
      </c>
      <c r="G169" s="221"/>
      <c r="H169" s="224">
        <v>354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284</v>
      </c>
      <c r="AU169" s="230" t="s">
        <v>86</v>
      </c>
      <c r="AV169" s="12" t="s">
        <v>86</v>
      </c>
      <c r="AW169" s="12" t="s">
        <v>39</v>
      </c>
      <c r="AX169" s="12" t="s">
        <v>76</v>
      </c>
      <c r="AY169" s="230" t="s">
        <v>201</v>
      </c>
    </row>
    <row r="170" spans="2:65" s="12" customFormat="1" ht="13.5">
      <c r="B170" s="220"/>
      <c r="C170" s="221"/>
      <c r="D170" s="214" t="s">
        <v>284</v>
      </c>
      <c r="E170" s="222" t="s">
        <v>21</v>
      </c>
      <c r="F170" s="223" t="s">
        <v>526</v>
      </c>
      <c r="G170" s="221"/>
      <c r="H170" s="224">
        <v>8.85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284</v>
      </c>
      <c r="AU170" s="230" t="s">
        <v>86</v>
      </c>
      <c r="AV170" s="12" t="s">
        <v>86</v>
      </c>
      <c r="AW170" s="12" t="s">
        <v>39</v>
      </c>
      <c r="AX170" s="12" t="s">
        <v>84</v>
      </c>
      <c r="AY170" s="230" t="s">
        <v>201</v>
      </c>
    </row>
    <row r="171" spans="2:65" s="1" customFormat="1" ht="16.5" customHeight="1">
      <c r="B171" s="42"/>
      <c r="C171" s="202" t="s">
        <v>398</v>
      </c>
      <c r="D171" s="202" t="s">
        <v>204</v>
      </c>
      <c r="E171" s="203" t="s">
        <v>527</v>
      </c>
      <c r="F171" s="204" t="s">
        <v>528</v>
      </c>
      <c r="G171" s="205" t="s">
        <v>335</v>
      </c>
      <c r="H171" s="206">
        <v>765.952</v>
      </c>
      <c r="I171" s="207"/>
      <c r="J171" s="208">
        <f>ROUND(I171*H171,2)</f>
        <v>0</v>
      </c>
      <c r="K171" s="204" t="s">
        <v>21</v>
      </c>
      <c r="L171" s="62"/>
      <c r="M171" s="209" t="s">
        <v>21</v>
      </c>
      <c r="N171" s="210" t="s">
        <v>47</v>
      </c>
      <c r="O171" s="43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219</v>
      </c>
      <c r="AT171" s="25" t="s">
        <v>204</v>
      </c>
      <c r="AU171" s="25" t="s">
        <v>86</v>
      </c>
      <c r="AY171" s="25" t="s">
        <v>201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84</v>
      </c>
      <c r="BK171" s="213">
        <f>ROUND(I171*H171,2)</f>
        <v>0</v>
      </c>
      <c r="BL171" s="25" t="s">
        <v>219</v>
      </c>
      <c r="BM171" s="25" t="s">
        <v>529</v>
      </c>
    </row>
    <row r="172" spans="2:65" s="1" customFormat="1" ht="13.5">
      <c r="B172" s="42"/>
      <c r="C172" s="64"/>
      <c r="D172" s="214" t="s">
        <v>210</v>
      </c>
      <c r="E172" s="64"/>
      <c r="F172" s="215" t="s">
        <v>528</v>
      </c>
      <c r="G172" s="64"/>
      <c r="H172" s="64"/>
      <c r="I172" s="173"/>
      <c r="J172" s="64"/>
      <c r="K172" s="64"/>
      <c r="L172" s="62"/>
      <c r="M172" s="216"/>
      <c r="N172" s="43"/>
      <c r="O172" s="43"/>
      <c r="P172" s="43"/>
      <c r="Q172" s="43"/>
      <c r="R172" s="43"/>
      <c r="S172" s="43"/>
      <c r="T172" s="79"/>
      <c r="AT172" s="25" t="s">
        <v>210</v>
      </c>
      <c r="AU172" s="25" t="s">
        <v>86</v>
      </c>
    </row>
    <row r="173" spans="2:65" s="12" customFormat="1" ht="13.5">
      <c r="B173" s="220"/>
      <c r="C173" s="221"/>
      <c r="D173" s="214" t="s">
        <v>284</v>
      </c>
      <c r="E173" s="222" t="s">
        <v>21</v>
      </c>
      <c r="F173" s="223" t="s">
        <v>530</v>
      </c>
      <c r="G173" s="221"/>
      <c r="H173" s="224">
        <v>765.952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284</v>
      </c>
      <c r="AU173" s="230" t="s">
        <v>86</v>
      </c>
      <c r="AV173" s="12" t="s">
        <v>86</v>
      </c>
      <c r="AW173" s="12" t="s">
        <v>39</v>
      </c>
      <c r="AX173" s="12" t="s">
        <v>84</v>
      </c>
      <c r="AY173" s="230" t="s">
        <v>201</v>
      </c>
    </row>
    <row r="174" spans="2:65" s="11" customFormat="1" ht="29.85" customHeight="1">
      <c r="B174" s="186"/>
      <c r="C174" s="187"/>
      <c r="D174" s="188" t="s">
        <v>75</v>
      </c>
      <c r="E174" s="200" t="s">
        <v>86</v>
      </c>
      <c r="F174" s="200" t="s">
        <v>531</v>
      </c>
      <c r="G174" s="187"/>
      <c r="H174" s="187"/>
      <c r="I174" s="190"/>
      <c r="J174" s="201">
        <f>BK174</f>
        <v>0</v>
      </c>
      <c r="K174" s="187"/>
      <c r="L174" s="192"/>
      <c r="M174" s="193"/>
      <c r="N174" s="194"/>
      <c r="O174" s="194"/>
      <c r="P174" s="195">
        <f>SUM(P175:P177)</f>
        <v>0</v>
      </c>
      <c r="Q174" s="194"/>
      <c r="R174" s="195">
        <f>SUM(R175:R177)</f>
        <v>57.904000000000003</v>
      </c>
      <c r="S174" s="194"/>
      <c r="T174" s="196">
        <f>SUM(T175:T177)</f>
        <v>0</v>
      </c>
      <c r="AR174" s="197" t="s">
        <v>84</v>
      </c>
      <c r="AT174" s="198" t="s">
        <v>75</v>
      </c>
      <c r="AU174" s="198" t="s">
        <v>84</v>
      </c>
      <c r="AY174" s="197" t="s">
        <v>201</v>
      </c>
      <c r="BK174" s="199">
        <f>SUM(BK175:BK177)</f>
        <v>0</v>
      </c>
    </row>
    <row r="175" spans="2:65" s="1" customFormat="1" ht="25.5" customHeight="1">
      <c r="B175" s="42"/>
      <c r="C175" s="202" t="s">
        <v>406</v>
      </c>
      <c r="D175" s="202" t="s">
        <v>204</v>
      </c>
      <c r="E175" s="203" t="s">
        <v>532</v>
      </c>
      <c r="F175" s="204" t="s">
        <v>533</v>
      </c>
      <c r="G175" s="205" t="s">
        <v>311</v>
      </c>
      <c r="H175" s="206">
        <v>224</v>
      </c>
      <c r="I175" s="207"/>
      <c r="J175" s="208">
        <f>ROUND(I175*H175,2)</f>
        <v>0</v>
      </c>
      <c r="K175" s="204" t="s">
        <v>214</v>
      </c>
      <c r="L175" s="62"/>
      <c r="M175" s="209" t="s">
        <v>21</v>
      </c>
      <c r="N175" s="210" t="s">
        <v>47</v>
      </c>
      <c r="O175" s="43"/>
      <c r="P175" s="211">
        <f>O175*H175</f>
        <v>0</v>
      </c>
      <c r="Q175" s="211">
        <v>0.25850000000000001</v>
      </c>
      <c r="R175" s="211">
        <f>Q175*H175</f>
        <v>57.904000000000003</v>
      </c>
      <c r="S175" s="211">
        <v>0</v>
      </c>
      <c r="T175" s="212">
        <f>S175*H175</f>
        <v>0</v>
      </c>
      <c r="AR175" s="25" t="s">
        <v>219</v>
      </c>
      <c r="AT175" s="25" t="s">
        <v>204</v>
      </c>
      <c r="AU175" s="25" t="s">
        <v>86</v>
      </c>
      <c r="AY175" s="25" t="s">
        <v>201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84</v>
      </c>
      <c r="BK175" s="213">
        <f>ROUND(I175*H175,2)</f>
        <v>0</v>
      </c>
      <c r="BL175" s="25" t="s">
        <v>219</v>
      </c>
      <c r="BM175" s="25" t="s">
        <v>534</v>
      </c>
    </row>
    <row r="176" spans="2:65" s="1" customFormat="1" ht="40.5">
      <c r="B176" s="42"/>
      <c r="C176" s="64"/>
      <c r="D176" s="214" t="s">
        <v>210</v>
      </c>
      <c r="E176" s="64"/>
      <c r="F176" s="215" t="s">
        <v>535</v>
      </c>
      <c r="G176" s="64"/>
      <c r="H176" s="64"/>
      <c r="I176" s="173"/>
      <c r="J176" s="64"/>
      <c r="K176" s="64"/>
      <c r="L176" s="62"/>
      <c r="M176" s="216"/>
      <c r="N176" s="43"/>
      <c r="O176" s="43"/>
      <c r="P176" s="43"/>
      <c r="Q176" s="43"/>
      <c r="R176" s="43"/>
      <c r="S176" s="43"/>
      <c r="T176" s="79"/>
      <c r="AT176" s="25" t="s">
        <v>210</v>
      </c>
      <c r="AU176" s="25" t="s">
        <v>86</v>
      </c>
    </row>
    <row r="177" spans="2:65" s="12" customFormat="1" ht="13.5">
      <c r="B177" s="220"/>
      <c r="C177" s="221"/>
      <c r="D177" s="214" t="s">
        <v>284</v>
      </c>
      <c r="E177" s="222" t="s">
        <v>21</v>
      </c>
      <c r="F177" s="223" t="s">
        <v>536</v>
      </c>
      <c r="G177" s="221"/>
      <c r="H177" s="224">
        <v>224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284</v>
      </c>
      <c r="AU177" s="230" t="s">
        <v>86</v>
      </c>
      <c r="AV177" s="12" t="s">
        <v>86</v>
      </c>
      <c r="AW177" s="12" t="s">
        <v>39</v>
      </c>
      <c r="AX177" s="12" t="s">
        <v>84</v>
      </c>
      <c r="AY177" s="230" t="s">
        <v>201</v>
      </c>
    </row>
    <row r="178" spans="2:65" s="11" customFormat="1" ht="29.85" customHeight="1">
      <c r="B178" s="186"/>
      <c r="C178" s="187"/>
      <c r="D178" s="188" t="s">
        <v>75</v>
      </c>
      <c r="E178" s="200" t="s">
        <v>121</v>
      </c>
      <c r="F178" s="200" t="s">
        <v>537</v>
      </c>
      <c r="G178" s="187"/>
      <c r="H178" s="187"/>
      <c r="I178" s="190"/>
      <c r="J178" s="201">
        <f>BK178</f>
        <v>0</v>
      </c>
      <c r="K178" s="187"/>
      <c r="L178" s="192"/>
      <c r="M178" s="193"/>
      <c r="N178" s="194"/>
      <c r="O178" s="194"/>
      <c r="P178" s="195">
        <f>SUM(P179:P181)</f>
        <v>0</v>
      </c>
      <c r="Q178" s="194"/>
      <c r="R178" s="195">
        <f>SUM(R179:R181)</f>
        <v>6.5598749999999999</v>
      </c>
      <c r="S178" s="194"/>
      <c r="T178" s="196">
        <f>SUM(T179:T181)</f>
        <v>0</v>
      </c>
      <c r="AR178" s="197" t="s">
        <v>84</v>
      </c>
      <c r="AT178" s="198" t="s">
        <v>75</v>
      </c>
      <c r="AU178" s="198" t="s">
        <v>84</v>
      </c>
      <c r="AY178" s="197" t="s">
        <v>201</v>
      </c>
      <c r="BK178" s="199">
        <f>SUM(BK179:BK181)</f>
        <v>0</v>
      </c>
    </row>
    <row r="179" spans="2:65" s="1" customFormat="1" ht="25.5" customHeight="1">
      <c r="B179" s="42"/>
      <c r="C179" s="202" t="s">
        <v>412</v>
      </c>
      <c r="D179" s="202" t="s">
        <v>204</v>
      </c>
      <c r="E179" s="203" t="s">
        <v>538</v>
      </c>
      <c r="F179" s="204" t="s">
        <v>539</v>
      </c>
      <c r="G179" s="205" t="s">
        <v>281</v>
      </c>
      <c r="H179" s="206">
        <v>22.5</v>
      </c>
      <c r="I179" s="207"/>
      <c r="J179" s="208">
        <f>ROUND(I179*H179,2)</f>
        <v>0</v>
      </c>
      <c r="K179" s="204" t="s">
        <v>214</v>
      </c>
      <c r="L179" s="62"/>
      <c r="M179" s="209" t="s">
        <v>21</v>
      </c>
      <c r="N179" s="210" t="s">
        <v>47</v>
      </c>
      <c r="O179" s="43"/>
      <c r="P179" s="211">
        <f>O179*H179</f>
        <v>0</v>
      </c>
      <c r="Q179" s="211">
        <v>0.29154999999999998</v>
      </c>
      <c r="R179" s="211">
        <f>Q179*H179</f>
        <v>6.5598749999999999</v>
      </c>
      <c r="S179" s="211">
        <v>0</v>
      </c>
      <c r="T179" s="212">
        <f>S179*H179</f>
        <v>0</v>
      </c>
      <c r="AR179" s="25" t="s">
        <v>219</v>
      </c>
      <c r="AT179" s="25" t="s">
        <v>204</v>
      </c>
      <c r="AU179" s="25" t="s">
        <v>86</v>
      </c>
      <c r="AY179" s="25" t="s">
        <v>201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84</v>
      </c>
      <c r="BK179" s="213">
        <f>ROUND(I179*H179,2)</f>
        <v>0</v>
      </c>
      <c r="BL179" s="25" t="s">
        <v>219</v>
      </c>
      <c r="BM179" s="25" t="s">
        <v>540</v>
      </c>
    </row>
    <row r="180" spans="2:65" s="1" customFormat="1" ht="13.5">
      <c r="B180" s="42"/>
      <c r="C180" s="64"/>
      <c r="D180" s="214" t="s">
        <v>210</v>
      </c>
      <c r="E180" s="64"/>
      <c r="F180" s="215" t="s">
        <v>541</v>
      </c>
      <c r="G180" s="64"/>
      <c r="H180" s="64"/>
      <c r="I180" s="173"/>
      <c r="J180" s="64"/>
      <c r="K180" s="64"/>
      <c r="L180" s="62"/>
      <c r="M180" s="216"/>
      <c r="N180" s="43"/>
      <c r="O180" s="43"/>
      <c r="P180" s="43"/>
      <c r="Q180" s="43"/>
      <c r="R180" s="43"/>
      <c r="S180" s="43"/>
      <c r="T180" s="79"/>
      <c r="AT180" s="25" t="s">
        <v>210</v>
      </c>
      <c r="AU180" s="25" t="s">
        <v>86</v>
      </c>
    </row>
    <row r="181" spans="2:65" s="12" customFormat="1" ht="13.5">
      <c r="B181" s="220"/>
      <c r="C181" s="221"/>
      <c r="D181" s="214" t="s">
        <v>284</v>
      </c>
      <c r="E181" s="222" t="s">
        <v>21</v>
      </c>
      <c r="F181" s="223" t="s">
        <v>542</v>
      </c>
      <c r="G181" s="221"/>
      <c r="H181" s="224">
        <v>22.5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284</v>
      </c>
      <c r="AU181" s="230" t="s">
        <v>86</v>
      </c>
      <c r="AV181" s="12" t="s">
        <v>86</v>
      </c>
      <c r="AW181" s="12" t="s">
        <v>39</v>
      </c>
      <c r="AX181" s="12" t="s">
        <v>84</v>
      </c>
      <c r="AY181" s="230" t="s">
        <v>201</v>
      </c>
    </row>
    <row r="182" spans="2:65" s="11" customFormat="1" ht="29.85" customHeight="1">
      <c r="B182" s="186"/>
      <c r="C182" s="187"/>
      <c r="D182" s="188" t="s">
        <v>75</v>
      </c>
      <c r="E182" s="200" t="s">
        <v>219</v>
      </c>
      <c r="F182" s="200" t="s">
        <v>543</v>
      </c>
      <c r="G182" s="187"/>
      <c r="H182" s="187"/>
      <c r="I182" s="190"/>
      <c r="J182" s="201">
        <f>BK182</f>
        <v>0</v>
      </c>
      <c r="K182" s="187"/>
      <c r="L182" s="192"/>
      <c r="M182" s="193"/>
      <c r="N182" s="194"/>
      <c r="O182" s="194"/>
      <c r="P182" s="195">
        <f>SUM(P183:P186)</f>
        <v>0</v>
      </c>
      <c r="Q182" s="194"/>
      <c r="R182" s="195">
        <f>SUM(R183:R186)</f>
        <v>0</v>
      </c>
      <c r="S182" s="194"/>
      <c r="T182" s="196">
        <f>SUM(T183:T186)</f>
        <v>0</v>
      </c>
      <c r="AR182" s="197" t="s">
        <v>84</v>
      </c>
      <c r="AT182" s="198" t="s">
        <v>75</v>
      </c>
      <c r="AU182" s="198" t="s">
        <v>84</v>
      </c>
      <c r="AY182" s="197" t="s">
        <v>201</v>
      </c>
      <c r="BK182" s="199">
        <f>SUM(BK183:BK186)</f>
        <v>0</v>
      </c>
    </row>
    <row r="183" spans="2:65" s="1" customFormat="1" ht="25.5" customHeight="1">
      <c r="B183" s="42"/>
      <c r="C183" s="202" t="s">
        <v>544</v>
      </c>
      <c r="D183" s="202" t="s">
        <v>204</v>
      </c>
      <c r="E183" s="203" t="s">
        <v>545</v>
      </c>
      <c r="F183" s="204" t="s">
        <v>546</v>
      </c>
      <c r="G183" s="205" t="s">
        <v>281</v>
      </c>
      <c r="H183" s="206">
        <v>115</v>
      </c>
      <c r="I183" s="207"/>
      <c r="J183" s="208">
        <f>ROUND(I183*H183,2)</f>
        <v>0</v>
      </c>
      <c r="K183" s="204" t="s">
        <v>214</v>
      </c>
      <c r="L183" s="62"/>
      <c r="M183" s="209" t="s">
        <v>21</v>
      </c>
      <c r="N183" s="210" t="s">
        <v>47</v>
      </c>
      <c r="O183" s="43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AR183" s="25" t="s">
        <v>219</v>
      </c>
      <c r="AT183" s="25" t="s">
        <v>204</v>
      </c>
      <c r="AU183" s="25" t="s">
        <v>86</v>
      </c>
      <c r="AY183" s="25" t="s">
        <v>201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84</v>
      </c>
      <c r="BK183" s="213">
        <f>ROUND(I183*H183,2)</f>
        <v>0</v>
      </c>
      <c r="BL183" s="25" t="s">
        <v>219</v>
      </c>
      <c r="BM183" s="25" t="s">
        <v>547</v>
      </c>
    </row>
    <row r="184" spans="2:65" s="1" customFormat="1" ht="27">
      <c r="B184" s="42"/>
      <c r="C184" s="64"/>
      <c r="D184" s="214" t="s">
        <v>210</v>
      </c>
      <c r="E184" s="64"/>
      <c r="F184" s="215" t="s">
        <v>548</v>
      </c>
      <c r="G184" s="64"/>
      <c r="H184" s="64"/>
      <c r="I184" s="173"/>
      <c r="J184" s="64"/>
      <c r="K184" s="64"/>
      <c r="L184" s="62"/>
      <c r="M184" s="216"/>
      <c r="N184" s="43"/>
      <c r="O184" s="43"/>
      <c r="P184" s="43"/>
      <c r="Q184" s="43"/>
      <c r="R184" s="43"/>
      <c r="S184" s="43"/>
      <c r="T184" s="79"/>
      <c r="AT184" s="25" t="s">
        <v>210</v>
      </c>
      <c r="AU184" s="25" t="s">
        <v>86</v>
      </c>
    </row>
    <row r="185" spans="2:65" s="14" customFormat="1" ht="13.5">
      <c r="B185" s="242"/>
      <c r="C185" s="243"/>
      <c r="D185" s="214" t="s">
        <v>284</v>
      </c>
      <c r="E185" s="244" t="s">
        <v>21</v>
      </c>
      <c r="F185" s="245" t="s">
        <v>549</v>
      </c>
      <c r="G185" s="243"/>
      <c r="H185" s="244" t="s">
        <v>21</v>
      </c>
      <c r="I185" s="246"/>
      <c r="J185" s="243"/>
      <c r="K185" s="243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284</v>
      </c>
      <c r="AU185" s="251" t="s">
        <v>86</v>
      </c>
      <c r="AV185" s="14" t="s">
        <v>84</v>
      </c>
      <c r="AW185" s="14" t="s">
        <v>39</v>
      </c>
      <c r="AX185" s="14" t="s">
        <v>76</v>
      </c>
      <c r="AY185" s="251" t="s">
        <v>201</v>
      </c>
    </row>
    <row r="186" spans="2:65" s="12" customFormat="1" ht="13.5">
      <c r="B186" s="220"/>
      <c r="C186" s="221"/>
      <c r="D186" s="214" t="s">
        <v>284</v>
      </c>
      <c r="E186" s="222" t="s">
        <v>21</v>
      </c>
      <c r="F186" s="223" t="s">
        <v>550</v>
      </c>
      <c r="G186" s="221"/>
      <c r="H186" s="224">
        <v>115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284</v>
      </c>
      <c r="AU186" s="230" t="s">
        <v>86</v>
      </c>
      <c r="AV186" s="12" t="s">
        <v>86</v>
      </c>
      <c r="AW186" s="12" t="s">
        <v>39</v>
      </c>
      <c r="AX186" s="12" t="s">
        <v>84</v>
      </c>
      <c r="AY186" s="230" t="s">
        <v>201</v>
      </c>
    </row>
    <row r="187" spans="2:65" s="11" customFormat="1" ht="29.85" customHeight="1">
      <c r="B187" s="186"/>
      <c r="C187" s="187"/>
      <c r="D187" s="188" t="s">
        <v>75</v>
      </c>
      <c r="E187" s="200" t="s">
        <v>200</v>
      </c>
      <c r="F187" s="200" t="s">
        <v>551</v>
      </c>
      <c r="G187" s="187"/>
      <c r="H187" s="187"/>
      <c r="I187" s="190"/>
      <c r="J187" s="201">
        <f>BK187</f>
        <v>0</v>
      </c>
      <c r="K187" s="187"/>
      <c r="L187" s="192"/>
      <c r="M187" s="193"/>
      <c r="N187" s="194"/>
      <c r="O187" s="194"/>
      <c r="P187" s="195">
        <f>SUM(P188:P321)</f>
        <v>0</v>
      </c>
      <c r="Q187" s="194"/>
      <c r="R187" s="195">
        <f>SUM(R188:R321)</f>
        <v>438.31740300000001</v>
      </c>
      <c r="S187" s="194"/>
      <c r="T187" s="196">
        <f>SUM(T188:T321)</f>
        <v>0</v>
      </c>
      <c r="AR187" s="197" t="s">
        <v>84</v>
      </c>
      <c r="AT187" s="198" t="s">
        <v>75</v>
      </c>
      <c r="AU187" s="198" t="s">
        <v>84</v>
      </c>
      <c r="AY187" s="197" t="s">
        <v>201</v>
      </c>
      <c r="BK187" s="199">
        <f>SUM(BK188:BK321)</f>
        <v>0</v>
      </c>
    </row>
    <row r="188" spans="2:65" s="1" customFormat="1" ht="16.5" customHeight="1">
      <c r="B188" s="42"/>
      <c r="C188" s="202" t="s">
        <v>552</v>
      </c>
      <c r="D188" s="202" t="s">
        <v>204</v>
      </c>
      <c r="E188" s="203" t="s">
        <v>553</v>
      </c>
      <c r="F188" s="204" t="s">
        <v>554</v>
      </c>
      <c r="G188" s="205" t="s">
        <v>281</v>
      </c>
      <c r="H188" s="206">
        <v>1530</v>
      </c>
      <c r="I188" s="207"/>
      <c r="J188" s="208">
        <f>ROUND(I188*H188,2)</f>
        <v>0</v>
      </c>
      <c r="K188" s="204" t="s">
        <v>214</v>
      </c>
      <c r="L188" s="62"/>
      <c r="M188" s="209" t="s">
        <v>21</v>
      </c>
      <c r="N188" s="210" t="s">
        <v>47</v>
      </c>
      <c r="O188" s="43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AR188" s="25" t="s">
        <v>219</v>
      </c>
      <c r="AT188" s="25" t="s">
        <v>204</v>
      </c>
      <c r="AU188" s="25" t="s">
        <v>86</v>
      </c>
      <c r="AY188" s="25" t="s">
        <v>201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84</v>
      </c>
      <c r="BK188" s="213">
        <f>ROUND(I188*H188,2)</f>
        <v>0</v>
      </c>
      <c r="BL188" s="25" t="s">
        <v>219</v>
      </c>
      <c r="BM188" s="25" t="s">
        <v>555</v>
      </c>
    </row>
    <row r="189" spans="2:65" s="1" customFormat="1" ht="13.5">
      <c r="B189" s="42"/>
      <c r="C189" s="64"/>
      <c r="D189" s="214" t="s">
        <v>210</v>
      </c>
      <c r="E189" s="64"/>
      <c r="F189" s="215" t="s">
        <v>556</v>
      </c>
      <c r="G189" s="64"/>
      <c r="H189" s="64"/>
      <c r="I189" s="173"/>
      <c r="J189" s="64"/>
      <c r="K189" s="64"/>
      <c r="L189" s="62"/>
      <c r="M189" s="216"/>
      <c r="N189" s="43"/>
      <c r="O189" s="43"/>
      <c r="P189" s="43"/>
      <c r="Q189" s="43"/>
      <c r="R189" s="43"/>
      <c r="S189" s="43"/>
      <c r="T189" s="79"/>
      <c r="AT189" s="25" t="s">
        <v>210</v>
      </c>
      <c r="AU189" s="25" t="s">
        <v>86</v>
      </c>
    </row>
    <row r="190" spans="2:65" s="14" customFormat="1" ht="13.5">
      <c r="B190" s="242"/>
      <c r="C190" s="243"/>
      <c r="D190" s="214" t="s">
        <v>284</v>
      </c>
      <c r="E190" s="244" t="s">
        <v>21</v>
      </c>
      <c r="F190" s="245" t="s">
        <v>557</v>
      </c>
      <c r="G190" s="243"/>
      <c r="H190" s="244" t="s">
        <v>21</v>
      </c>
      <c r="I190" s="246"/>
      <c r="J190" s="243"/>
      <c r="K190" s="243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284</v>
      </c>
      <c r="AU190" s="251" t="s">
        <v>86</v>
      </c>
      <c r="AV190" s="14" t="s">
        <v>84</v>
      </c>
      <c r="AW190" s="14" t="s">
        <v>39</v>
      </c>
      <c r="AX190" s="14" t="s">
        <v>76</v>
      </c>
      <c r="AY190" s="251" t="s">
        <v>201</v>
      </c>
    </row>
    <row r="191" spans="2:65" s="12" customFormat="1" ht="13.5">
      <c r="B191" s="220"/>
      <c r="C191" s="221"/>
      <c r="D191" s="214" t="s">
        <v>284</v>
      </c>
      <c r="E191" s="222" t="s">
        <v>21</v>
      </c>
      <c r="F191" s="223" t="s">
        <v>558</v>
      </c>
      <c r="G191" s="221"/>
      <c r="H191" s="224">
        <v>1205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284</v>
      </c>
      <c r="AU191" s="230" t="s">
        <v>86</v>
      </c>
      <c r="AV191" s="12" t="s">
        <v>86</v>
      </c>
      <c r="AW191" s="12" t="s">
        <v>39</v>
      </c>
      <c r="AX191" s="12" t="s">
        <v>76</v>
      </c>
      <c r="AY191" s="230" t="s">
        <v>201</v>
      </c>
    </row>
    <row r="192" spans="2:65" s="14" customFormat="1" ht="13.5">
      <c r="B192" s="242"/>
      <c r="C192" s="243"/>
      <c r="D192" s="214" t="s">
        <v>284</v>
      </c>
      <c r="E192" s="244" t="s">
        <v>21</v>
      </c>
      <c r="F192" s="245" t="s">
        <v>557</v>
      </c>
      <c r="G192" s="243"/>
      <c r="H192" s="244" t="s">
        <v>21</v>
      </c>
      <c r="I192" s="246"/>
      <c r="J192" s="243"/>
      <c r="K192" s="243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284</v>
      </c>
      <c r="AU192" s="251" t="s">
        <v>86</v>
      </c>
      <c r="AV192" s="14" t="s">
        <v>84</v>
      </c>
      <c r="AW192" s="14" t="s">
        <v>39</v>
      </c>
      <c r="AX192" s="14" t="s">
        <v>76</v>
      </c>
      <c r="AY192" s="251" t="s">
        <v>201</v>
      </c>
    </row>
    <row r="193" spans="2:65" s="12" customFormat="1" ht="13.5">
      <c r="B193" s="220"/>
      <c r="C193" s="221"/>
      <c r="D193" s="214" t="s">
        <v>284</v>
      </c>
      <c r="E193" s="222" t="s">
        <v>21</v>
      </c>
      <c r="F193" s="223" t="s">
        <v>559</v>
      </c>
      <c r="G193" s="221"/>
      <c r="H193" s="224">
        <v>132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284</v>
      </c>
      <c r="AU193" s="230" t="s">
        <v>86</v>
      </c>
      <c r="AV193" s="12" t="s">
        <v>86</v>
      </c>
      <c r="AW193" s="12" t="s">
        <v>39</v>
      </c>
      <c r="AX193" s="12" t="s">
        <v>76</v>
      </c>
      <c r="AY193" s="230" t="s">
        <v>201</v>
      </c>
    </row>
    <row r="194" spans="2:65" s="12" customFormat="1" ht="13.5">
      <c r="B194" s="220"/>
      <c r="C194" s="221"/>
      <c r="D194" s="214" t="s">
        <v>284</v>
      </c>
      <c r="E194" s="222" t="s">
        <v>21</v>
      </c>
      <c r="F194" s="223" t="s">
        <v>560</v>
      </c>
      <c r="G194" s="221"/>
      <c r="H194" s="224">
        <v>193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284</v>
      </c>
      <c r="AU194" s="230" t="s">
        <v>86</v>
      </c>
      <c r="AV194" s="12" t="s">
        <v>86</v>
      </c>
      <c r="AW194" s="12" t="s">
        <v>39</v>
      </c>
      <c r="AX194" s="12" t="s">
        <v>76</v>
      </c>
      <c r="AY194" s="230" t="s">
        <v>201</v>
      </c>
    </row>
    <row r="195" spans="2:65" s="13" customFormat="1" ht="13.5">
      <c r="B195" s="231"/>
      <c r="C195" s="232"/>
      <c r="D195" s="214" t="s">
        <v>284</v>
      </c>
      <c r="E195" s="233" t="s">
        <v>21</v>
      </c>
      <c r="F195" s="234" t="s">
        <v>293</v>
      </c>
      <c r="G195" s="232"/>
      <c r="H195" s="235">
        <v>1530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284</v>
      </c>
      <c r="AU195" s="241" t="s">
        <v>86</v>
      </c>
      <c r="AV195" s="13" t="s">
        <v>219</v>
      </c>
      <c r="AW195" s="13" t="s">
        <v>39</v>
      </c>
      <c r="AX195" s="13" t="s">
        <v>84</v>
      </c>
      <c r="AY195" s="241" t="s">
        <v>201</v>
      </c>
    </row>
    <row r="196" spans="2:65" s="1" customFormat="1" ht="16.5" customHeight="1">
      <c r="B196" s="42"/>
      <c r="C196" s="202" t="s">
        <v>561</v>
      </c>
      <c r="D196" s="202" t="s">
        <v>204</v>
      </c>
      <c r="E196" s="203" t="s">
        <v>562</v>
      </c>
      <c r="F196" s="204" t="s">
        <v>563</v>
      </c>
      <c r="G196" s="205" t="s">
        <v>281</v>
      </c>
      <c r="H196" s="206">
        <v>122</v>
      </c>
      <c r="I196" s="207"/>
      <c r="J196" s="208">
        <f>ROUND(I196*H196,2)</f>
        <v>0</v>
      </c>
      <c r="K196" s="204" t="s">
        <v>214</v>
      </c>
      <c r="L196" s="62"/>
      <c r="M196" s="209" t="s">
        <v>21</v>
      </c>
      <c r="N196" s="210" t="s">
        <v>47</v>
      </c>
      <c r="O196" s="43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5" t="s">
        <v>219</v>
      </c>
      <c r="AT196" s="25" t="s">
        <v>204</v>
      </c>
      <c r="AU196" s="25" t="s">
        <v>86</v>
      </c>
      <c r="AY196" s="25" t="s">
        <v>201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84</v>
      </c>
      <c r="BK196" s="213">
        <f>ROUND(I196*H196,2)</f>
        <v>0</v>
      </c>
      <c r="BL196" s="25" t="s">
        <v>219</v>
      </c>
      <c r="BM196" s="25" t="s">
        <v>564</v>
      </c>
    </row>
    <row r="197" spans="2:65" s="1" customFormat="1" ht="13.5">
      <c r="B197" s="42"/>
      <c r="C197" s="64"/>
      <c r="D197" s="214" t="s">
        <v>210</v>
      </c>
      <c r="E197" s="64"/>
      <c r="F197" s="215" t="s">
        <v>565</v>
      </c>
      <c r="G197" s="64"/>
      <c r="H197" s="64"/>
      <c r="I197" s="173"/>
      <c r="J197" s="64"/>
      <c r="K197" s="64"/>
      <c r="L197" s="62"/>
      <c r="M197" s="216"/>
      <c r="N197" s="43"/>
      <c r="O197" s="43"/>
      <c r="P197" s="43"/>
      <c r="Q197" s="43"/>
      <c r="R197" s="43"/>
      <c r="S197" s="43"/>
      <c r="T197" s="79"/>
      <c r="AT197" s="25" t="s">
        <v>210</v>
      </c>
      <c r="AU197" s="25" t="s">
        <v>86</v>
      </c>
    </row>
    <row r="198" spans="2:65" s="14" customFormat="1" ht="13.5">
      <c r="B198" s="242"/>
      <c r="C198" s="243"/>
      <c r="D198" s="214" t="s">
        <v>284</v>
      </c>
      <c r="E198" s="244" t="s">
        <v>21</v>
      </c>
      <c r="F198" s="245" t="s">
        <v>557</v>
      </c>
      <c r="G198" s="243"/>
      <c r="H198" s="244" t="s">
        <v>21</v>
      </c>
      <c r="I198" s="246"/>
      <c r="J198" s="243"/>
      <c r="K198" s="243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284</v>
      </c>
      <c r="AU198" s="251" t="s">
        <v>86</v>
      </c>
      <c r="AV198" s="14" t="s">
        <v>84</v>
      </c>
      <c r="AW198" s="14" t="s">
        <v>39</v>
      </c>
      <c r="AX198" s="14" t="s">
        <v>76</v>
      </c>
      <c r="AY198" s="251" t="s">
        <v>201</v>
      </c>
    </row>
    <row r="199" spans="2:65" s="12" customFormat="1" ht="13.5">
      <c r="B199" s="220"/>
      <c r="C199" s="221"/>
      <c r="D199" s="214" t="s">
        <v>284</v>
      </c>
      <c r="E199" s="222" t="s">
        <v>21</v>
      </c>
      <c r="F199" s="223" t="s">
        <v>566</v>
      </c>
      <c r="G199" s="221"/>
      <c r="H199" s="224">
        <v>122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284</v>
      </c>
      <c r="AU199" s="230" t="s">
        <v>86</v>
      </c>
      <c r="AV199" s="12" t="s">
        <v>86</v>
      </c>
      <c r="AW199" s="12" t="s">
        <v>39</v>
      </c>
      <c r="AX199" s="12" t="s">
        <v>84</v>
      </c>
      <c r="AY199" s="230" t="s">
        <v>201</v>
      </c>
    </row>
    <row r="200" spans="2:65" s="1" customFormat="1" ht="16.5" customHeight="1">
      <c r="B200" s="42"/>
      <c r="C200" s="202" t="s">
        <v>567</v>
      </c>
      <c r="D200" s="202" t="s">
        <v>204</v>
      </c>
      <c r="E200" s="203" t="s">
        <v>568</v>
      </c>
      <c r="F200" s="204" t="s">
        <v>569</v>
      </c>
      <c r="G200" s="205" t="s">
        <v>281</v>
      </c>
      <c r="H200" s="206">
        <v>2607</v>
      </c>
      <c r="I200" s="207"/>
      <c r="J200" s="208">
        <f>ROUND(I200*H200,2)</f>
        <v>0</v>
      </c>
      <c r="K200" s="204" t="s">
        <v>214</v>
      </c>
      <c r="L200" s="62"/>
      <c r="M200" s="209" t="s">
        <v>21</v>
      </c>
      <c r="N200" s="210" t="s">
        <v>47</v>
      </c>
      <c r="O200" s="43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5" t="s">
        <v>219</v>
      </c>
      <c r="AT200" s="25" t="s">
        <v>204</v>
      </c>
      <c r="AU200" s="25" t="s">
        <v>86</v>
      </c>
      <c r="AY200" s="25" t="s">
        <v>201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84</v>
      </c>
      <c r="BK200" s="213">
        <f>ROUND(I200*H200,2)</f>
        <v>0</v>
      </c>
      <c r="BL200" s="25" t="s">
        <v>219</v>
      </c>
      <c r="BM200" s="25" t="s">
        <v>570</v>
      </c>
    </row>
    <row r="201" spans="2:65" s="1" customFormat="1" ht="13.5">
      <c r="B201" s="42"/>
      <c r="C201" s="64"/>
      <c r="D201" s="214" t="s">
        <v>210</v>
      </c>
      <c r="E201" s="64"/>
      <c r="F201" s="215" t="s">
        <v>571</v>
      </c>
      <c r="G201" s="64"/>
      <c r="H201" s="64"/>
      <c r="I201" s="173"/>
      <c r="J201" s="64"/>
      <c r="K201" s="64"/>
      <c r="L201" s="62"/>
      <c r="M201" s="216"/>
      <c r="N201" s="43"/>
      <c r="O201" s="43"/>
      <c r="P201" s="43"/>
      <c r="Q201" s="43"/>
      <c r="R201" s="43"/>
      <c r="S201" s="43"/>
      <c r="T201" s="79"/>
      <c r="AT201" s="25" t="s">
        <v>210</v>
      </c>
      <c r="AU201" s="25" t="s">
        <v>86</v>
      </c>
    </row>
    <row r="202" spans="2:65" s="14" customFormat="1" ht="13.5">
      <c r="B202" s="242"/>
      <c r="C202" s="243"/>
      <c r="D202" s="214" t="s">
        <v>284</v>
      </c>
      <c r="E202" s="244" t="s">
        <v>21</v>
      </c>
      <c r="F202" s="245" t="s">
        <v>557</v>
      </c>
      <c r="G202" s="243"/>
      <c r="H202" s="244" t="s">
        <v>21</v>
      </c>
      <c r="I202" s="246"/>
      <c r="J202" s="243"/>
      <c r="K202" s="243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284</v>
      </c>
      <c r="AU202" s="251" t="s">
        <v>86</v>
      </c>
      <c r="AV202" s="14" t="s">
        <v>84</v>
      </c>
      <c r="AW202" s="14" t="s">
        <v>39</v>
      </c>
      <c r="AX202" s="14" t="s">
        <v>76</v>
      </c>
      <c r="AY202" s="251" t="s">
        <v>201</v>
      </c>
    </row>
    <row r="203" spans="2:65" s="12" customFormat="1" ht="13.5">
      <c r="B203" s="220"/>
      <c r="C203" s="221"/>
      <c r="D203" s="214" t="s">
        <v>284</v>
      </c>
      <c r="E203" s="222" t="s">
        <v>21</v>
      </c>
      <c r="F203" s="223" t="s">
        <v>572</v>
      </c>
      <c r="G203" s="221"/>
      <c r="H203" s="224">
        <v>2607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284</v>
      </c>
      <c r="AU203" s="230" t="s">
        <v>86</v>
      </c>
      <c r="AV203" s="12" t="s">
        <v>86</v>
      </c>
      <c r="AW203" s="12" t="s">
        <v>39</v>
      </c>
      <c r="AX203" s="12" t="s">
        <v>84</v>
      </c>
      <c r="AY203" s="230" t="s">
        <v>201</v>
      </c>
    </row>
    <row r="204" spans="2:65" s="1" customFormat="1" ht="16.5" customHeight="1">
      <c r="B204" s="42"/>
      <c r="C204" s="202" t="s">
        <v>573</v>
      </c>
      <c r="D204" s="202" t="s">
        <v>204</v>
      </c>
      <c r="E204" s="203" t="s">
        <v>574</v>
      </c>
      <c r="F204" s="204" t="s">
        <v>575</v>
      </c>
      <c r="G204" s="205" t="s">
        <v>281</v>
      </c>
      <c r="H204" s="206">
        <v>268</v>
      </c>
      <c r="I204" s="207"/>
      <c r="J204" s="208">
        <f>ROUND(I204*H204,2)</f>
        <v>0</v>
      </c>
      <c r="K204" s="204" t="s">
        <v>214</v>
      </c>
      <c r="L204" s="62"/>
      <c r="M204" s="209" t="s">
        <v>21</v>
      </c>
      <c r="N204" s="210" t="s">
        <v>47</v>
      </c>
      <c r="O204" s="43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5" t="s">
        <v>219</v>
      </c>
      <c r="AT204" s="25" t="s">
        <v>204</v>
      </c>
      <c r="AU204" s="25" t="s">
        <v>86</v>
      </c>
      <c r="AY204" s="25" t="s">
        <v>201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5" t="s">
        <v>84</v>
      </c>
      <c r="BK204" s="213">
        <f>ROUND(I204*H204,2)</f>
        <v>0</v>
      </c>
      <c r="BL204" s="25" t="s">
        <v>219</v>
      </c>
      <c r="BM204" s="25" t="s">
        <v>576</v>
      </c>
    </row>
    <row r="205" spans="2:65" s="1" customFormat="1" ht="13.5">
      <c r="B205" s="42"/>
      <c r="C205" s="64"/>
      <c r="D205" s="214" t="s">
        <v>210</v>
      </c>
      <c r="E205" s="64"/>
      <c r="F205" s="215" t="s">
        <v>577</v>
      </c>
      <c r="G205" s="64"/>
      <c r="H205" s="64"/>
      <c r="I205" s="173"/>
      <c r="J205" s="64"/>
      <c r="K205" s="64"/>
      <c r="L205" s="62"/>
      <c r="M205" s="216"/>
      <c r="N205" s="43"/>
      <c r="O205" s="43"/>
      <c r="P205" s="43"/>
      <c r="Q205" s="43"/>
      <c r="R205" s="43"/>
      <c r="S205" s="43"/>
      <c r="T205" s="79"/>
      <c r="AT205" s="25" t="s">
        <v>210</v>
      </c>
      <c r="AU205" s="25" t="s">
        <v>86</v>
      </c>
    </row>
    <row r="206" spans="2:65" s="14" customFormat="1" ht="13.5">
      <c r="B206" s="242"/>
      <c r="C206" s="243"/>
      <c r="D206" s="214" t="s">
        <v>284</v>
      </c>
      <c r="E206" s="244" t="s">
        <v>21</v>
      </c>
      <c r="F206" s="245" t="s">
        <v>557</v>
      </c>
      <c r="G206" s="243"/>
      <c r="H206" s="244" t="s">
        <v>21</v>
      </c>
      <c r="I206" s="246"/>
      <c r="J206" s="243"/>
      <c r="K206" s="243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284</v>
      </c>
      <c r="AU206" s="251" t="s">
        <v>86</v>
      </c>
      <c r="AV206" s="14" t="s">
        <v>84</v>
      </c>
      <c r="AW206" s="14" t="s">
        <v>39</v>
      </c>
      <c r="AX206" s="14" t="s">
        <v>76</v>
      </c>
      <c r="AY206" s="251" t="s">
        <v>201</v>
      </c>
    </row>
    <row r="207" spans="2:65" s="12" customFormat="1" ht="13.5">
      <c r="B207" s="220"/>
      <c r="C207" s="221"/>
      <c r="D207" s="214" t="s">
        <v>284</v>
      </c>
      <c r="E207" s="222" t="s">
        <v>21</v>
      </c>
      <c r="F207" s="223" t="s">
        <v>578</v>
      </c>
      <c r="G207" s="221"/>
      <c r="H207" s="224">
        <v>268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284</v>
      </c>
      <c r="AU207" s="230" t="s">
        <v>86</v>
      </c>
      <c r="AV207" s="12" t="s">
        <v>86</v>
      </c>
      <c r="AW207" s="12" t="s">
        <v>39</v>
      </c>
      <c r="AX207" s="12" t="s">
        <v>84</v>
      </c>
      <c r="AY207" s="230" t="s">
        <v>201</v>
      </c>
    </row>
    <row r="208" spans="2:65" s="1" customFormat="1" ht="25.5" customHeight="1">
      <c r="B208" s="42"/>
      <c r="C208" s="202" t="s">
        <v>579</v>
      </c>
      <c r="D208" s="202" t="s">
        <v>204</v>
      </c>
      <c r="E208" s="203" t="s">
        <v>580</v>
      </c>
      <c r="F208" s="204" t="s">
        <v>581</v>
      </c>
      <c r="G208" s="205" t="s">
        <v>281</v>
      </c>
      <c r="H208" s="206">
        <v>2613</v>
      </c>
      <c r="I208" s="207"/>
      <c r="J208" s="208">
        <f>ROUND(I208*H208,2)</f>
        <v>0</v>
      </c>
      <c r="K208" s="204" t="s">
        <v>214</v>
      </c>
      <c r="L208" s="62"/>
      <c r="M208" s="209" t="s">
        <v>21</v>
      </c>
      <c r="N208" s="210" t="s">
        <v>47</v>
      </c>
      <c r="O208" s="43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AR208" s="25" t="s">
        <v>219</v>
      </c>
      <c r="AT208" s="25" t="s">
        <v>204</v>
      </c>
      <c r="AU208" s="25" t="s">
        <v>86</v>
      </c>
      <c r="AY208" s="25" t="s">
        <v>201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5" t="s">
        <v>84</v>
      </c>
      <c r="BK208" s="213">
        <f>ROUND(I208*H208,2)</f>
        <v>0</v>
      </c>
      <c r="BL208" s="25" t="s">
        <v>219</v>
      </c>
      <c r="BM208" s="25" t="s">
        <v>582</v>
      </c>
    </row>
    <row r="209" spans="2:65" s="1" customFormat="1" ht="27">
      <c r="B209" s="42"/>
      <c r="C209" s="64"/>
      <c r="D209" s="214" t="s">
        <v>210</v>
      </c>
      <c r="E209" s="64"/>
      <c r="F209" s="215" t="s">
        <v>583</v>
      </c>
      <c r="G209" s="64"/>
      <c r="H209" s="64"/>
      <c r="I209" s="173"/>
      <c r="J209" s="64"/>
      <c r="K209" s="64"/>
      <c r="L209" s="62"/>
      <c r="M209" s="216"/>
      <c r="N209" s="43"/>
      <c r="O209" s="43"/>
      <c r="P209" s="43"/>
      <c r="Q209" s="43"/>
      <c r="R209" s="43"/>
      <c r="S209" s="43"/>
      <c r="T209" s="79"/>
      <c r="AT209" s="25" t="s">
        <v>210</v>
      </c>
      <c r="AU209" s="25" t="s">
        <v>86</v>
      </c>
    </row>
    <row r="210" spans="2:65" s="14" customFormat="1" ht="13.5">
      <c r="B210" s="242"/>
      <c r="C210" s="243"/>
      <c r="D210" s="214" t="s">
        <v>284</v>
      </c>
      <c r="E210" s="244" t="s">
        <v>21</v>
      </c>
      <c r="F210" s="245" t="s">
        <v>584</v>
      </c>
      <c r="G210" s="243"/>
      <c r="H210" s="244" t="s">
        <v>21</v>
      </c>
      <c r="I210" s="246"/>
      <c r="J210" s="243"/>
      <c r="K210" s="243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284</v>
      </c>
      <c r="AU210" s="251" t="s">
        <v>86</v>
      </c>
      <c r="AV210" s="14" t="s">
        <v>84</v>
      </c>
      <c r="AW210" s="14" t="s">
        <v>39</v>
      </c>
      <c r="AX210" s="14" t="s">
        <v>76</v>
      </c>
      <c r="AY210" s="251" t="s">
        <v>201</v>
      </c>
    </row>
    <row r="211" spans="2:65" s="12" customFormat="1" ht="13.5">
      <c r="B211" s="220"/>
      <c r="C211" s="221"/>
      <c r="D211" s="214" t="s">
        <v>284</v>
      </c>
      <c r="E211" s="222" t="s">
        <v>21</v>
      </c>
      <c r="F211" s="223" t="s">
        <v>585</v>
      </c>
      <c r="G211" s="221"/>
      <c r="H211" s="224">
        <v>2370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284</v>
      </c>
      <c r="AU211" s="230" t="s">
        <v>86</v>
      </c>
      <c r="AV211" s="12" t="s">
        <v>86</v>
      </c>
      <c r="AW211" s="12" t="s">
        <v>39</v>
      </c>
      <c r="AX211" s="12" t="s">
        <v>76</v>
      </c>
      <c r="AY211" s="230" t="s">
        <v>201</v>
      </c>
    </row>
    <row r="212" spans="2:65" s="12" customFormat="1" ht="13.5">
      <c r="B212" s="220"/>
      <c r="C212" s="221"/>
      <c r="D212" s="214" t="s">
        <v>284</v>
      </c>
      <c r="E212" s="222" t="s">
        <v>21</v>
      </c>
      <c r="F212" s="223" t="s">
        <v>586</v>
      </c>
      <c r="G212" s="221"/>
      <c r="H212" s="224">
        <v>243</v>
      </c>
      <c r="I212" s="225"/>
      <c r="J212" s="221"/>
      <c r="K212" s="221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284</v>
      </c>
      <c r="AU212" s="230" t="s">
        <v>86</v>
      </c>
      <c r="AV212" s="12" t="s">
        <v>86</v>
      </c>
      <c r="AW212" s="12" t="s">
        <v>39</v>
      </c>
      <c r="AX212" s="12" t="s">
        <v>76</v>
      </c>
      <c r="AY212" s="230" t="s">
        <v>201</v>
      </c>
    </row>
    <row r="213" spans="2:65" s="13" customFormat="1" ht="13.5">
      <c r="B213" s="231"/>
      <c r="C213" s="232"/>
      <c r="D213" s="214" t="s">
        <v>284</v>
      </c>
      <c r="E213" s="233" t="s">
        <v>21</v>
      </c>
      <c r="F213" s="234" t="s">
        <v>293</v>
      </c>
      <c r="G213" s="232"/>
      <c r="H213" s="235">
        <v>2613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284</v>
      </c>
      <c r="AU213" s="241" t="s">
        <v>86</v>
      </c>
      <c r="AV213" s="13" t="s">
        <v>219</v>
      </c>
      <c r="AW213" s="13" t="s">
        <v>39</v>
      </c>
      <c r="AX213" s="13" t="s">
        <v>84</v>
      </c>
      <c r="AY213" s="241" t="s">
        <v>201</v>
      </c>
    </row>
    <row r="214" spans="2:65" s="1" customFormat="1" ht="16.5" customHeight="1">
      <c r="B214" s="42"/>
      <c r="C214" s="202" t="s">
        <v>587</v>
      </c>
      <c r="D214" s="202" t="s">
        <v>204</v>
      </c>
      <c r="E214" s="203" t="s">
        <v>588</v>
      </c>
      <c r="F214" s="204" t="s">
        <v>589</v>
      </c>
      <c r="G214" s="205" t="s">
        <v>281</v>
      </c>
      <c r="H214" s="206">
        <v>325</v>
      </c>
      <c r="I214" s="207"/>
      <c r="J214" s="208">
        <f>ROUND(I214*H214,2)</f>
        <v>0</v>
      </c>
      <c r="K214" s="204" t="s">
        <v>214</v>
      </c>
      <c r="L214" s="62"/>
      <c r="M214" s="209" t="s">
        <v>21</v>
      </c>
      <c r="N214" s="210" t="s">
        <v>47</v>
      </c>
      <c r="O214" s="43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AR214" s="25" t="s">
        <v>219</v>
      </c>
      <c r="AT214" s="25" t="s">
        <v>204</v>
      </c>
      <c r="AU214" s="25" t="s">
        <v>86</v>
      </c>
      <c r="AY214" s="25" t="s">
        <v>201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25" t="s">
        <v>84</v>
      </c>
      <c r="BK214" s="213">
        <f>ROUND(I214*H214,2)</f>
        <v>0</v>
      </c>
      <c r="BL214" s="25" t="s">
        <v>219</v>
      </c>
      <c r="BM214" s="25" t="s">
        <v>590</v>
      </c>
    </row>
    <row r="215" spans="2:65" s="1" customFormat="1" ht="27">
      <c r="B215" s="42"/>
      <c r="C215" s="64"/>
      <c r="D215" s="214" t="s">
        <v>210</v>
      </c>
      <c r="E215" s="64"/>
      <c r="F215" s="215" t="s">
        <v>591</v>
      </c>
      <c r="G215" s="64"/>
      <c r="H215" s="64"/>
      <c r="I215" s="173"/>
      <c r="J215" s="64"/>
      <c r="K215" s="64"/>
      <c r="L215" s="62"/>
      <c r="M215" s="216"/>
      <c r="N215" s="43"/>
      <c r="O215" s="43"/>
      <c r="P215" s="43"/>
      <c r="Q215" s="43"/>
      <c r="R215" s="43"/>
      <c r="S215" s="43"/>
      <c r="T215" s="79"/>
      <c r="AT215" s="25" t="s">
        <v>210</v>
      </c>
      <c r="AU215" s="25" t="s">
        <v>86</v>
      </c>
    </row>
    <row r="216" spans="2:65" s="14" customFormat="1" ht="13.5">
      <c r="B216" s="242"/>
      <c r="C216" s="243"/>
      <c r="D216" s="214" t="s">
        <v>284</v>
      </c>
      <c r="E216" s="244" t="s">
        <v>21</v>
      </c>
      <c r="F216" s="245" t="s">
        <v>592</v>
      </c>
      <c r="G216" s="243"/>
      <c r="H216" s="244" t="s">
        <v>21</v>
      </c>
      <c r="I216" s="246"/>
      <c r="J216" s="243"/>
      <c r="K216" s="243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284</v>
      </c>
      <c r="AU216" s="251" t="s">
        <v>86</v>
      </c>
      <c r="AV216" s="14" t="s">
        <v>84</v>
      </c>
      <c r="AW216" s="14" t="s">
        <v>39</v>
      </c>
      <c r="AX216" s="14" t="s">
        <v>76</v>
      </c>
      <c r="AY216" s="251" t="s">
        <v>201</v>
      </c>
    </row>
    <row r="217" spans="2:65" s="12" customFormat="1" ht="13.5">
      <c r="B217" s="220"/>
      <c r="C217" s="221"/>
      <c r="D217" s="214" t="s">
        <v>284</v>
      </c>
      <c r="E217" s="222" t="s">
        <v>21</v>
      </c>
      <c r="F217" s="223" t="s">
        <v>559</v>
      </c>
      <c r="G217" s="221"/>
      <c r="H217" s="224">
        <v>132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284</v>
      </c>
      <c r="AU217" s="230" t="s">
        <v>86</v>
      </c>
      <c r="AV217" s="12" t="s">
        <v>86</v>
      </c>
      <c r="AW217" s="12" t="s">
        <v>39</v>
      </c>
      <c r="AX217" s="12" t="s">
        <v>76</v>
      </c>
      <c r="AY217" s="230" t="s">
        <v>201</v>
      </c>
    </row>
    <row r="218" spans="2:65" s="12" customFormat="1" ht="13.5">
      <c r="B218" s="220"/>
      <c r="C218" s="221"/>
      <c r="D218" s="214" t="s">
        <v>284</v>
      </c>
      <c r="E218" s="222" t="s">
        <v>21</v>
      </c>
      <c r="F218" s="223" t="s">
        <v>560</v>
      </c>
      <c r="G218" s="221"/>
      <c r="H218" s="224">
        <v>193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284</v>
      </c>
      <c r="AU218" s="230" t="s">
        <v>86</v>
      </c>
      <c r="AV218" s="12" t="s">
        <v>86</v>
      </c>
      <c r="AW218" s="12" t="s">
        <v>39</v>
      </c>
      <c r="AX218" s="12" t="s">
        <v>76</v>
      </c>
      <c r="AY218" s="230" t="s">
        <v>201</v>
      </c>
    </row>
    <row r="219" spans="2:65" s="13" customFormat="1" ht="13.5">
      <c r="B219" s="231"/>
      <c r="C219" s="232"/>
      <c r="D219" s="214" t="s">
        <v>284</v>
      </c>
      <c r="E219" s="233" t="s">
        <v>21</v>
      </c>
      <c r="F219" s="234" t="s">
        <v>293</v>
      </c>
      <c r="G219" s="232"/>
      <c r="H219" s="235">
        <v>325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284</v>
      </c>
      <c r="AU219" s="241" t="s">
        <v>86</v>
      </c>
      <c r="AV219" s="13" t="s">
        <v>219</v>
      </c>
      <c r="AW219" s="13" t="s">
        <v>39</v>
      </c>
      <c r="AX219" s="13" t="s">
        <v>84</v>
      </c>
      <c r="AY219" s="241" t="s">
        <v>201</v>
      </c>
    </row>
    <row r="220" spans="2:65" s="1" customFormat="1" ht="16.5" customHeight="1">
      <c r="B220" s="42"/>
      <c r="C220" s="202" t="s">
        <v>593</v>
      </c>
      <c r="D220" s="202" t="s">
        <v>204</v>
      </c>
      <c r="E220" s="203" t="s">
        <v>594</v>
      </c>
      <c r="F220" s="204" t="s">
        <v>595</v>
      </c>
      <c r="G220" s="205" t="s">
        <v>281</v>
      </c>
      <c r="H220" s="206">
        <v>2370</v>
      </c>
      <c r="I220" s="207"/>
      <c r="J220" s="208">
        <f>ROUND(I220*H220,2)</f>
        <v>0</v>
      </c>
      <c r="K220" s="204" t="s">
        <v>214</v>
      </c>
      <c r="L220" s="62"/>
      <c r="M220" s="209" t="s">
        <v>21</v>
      </c>
      <c r="N220" s="210" t="s">
        <v>47</v>
      </c>
      <c r="O220" s="43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AR220" s="25" t="s">
        <v>219</v>
      </c>
      <c r="AT220" s="25" t="s">
        <v>204</v>
      </c>
      <c r="AU220" s="25" t="s">
        <v>86</v>
      </c>
      <c r="AY220" s="25" t="s">
        <v>201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84</v>
      </c>
      <c r="BK220" s="213">
        <f>ROUND(I220*H220,2)</f>
        <v>0</v>
      </c>
      <c r="BL220" s="25" t="s">
        <v>219</v>
      </c>
      <c r="BM220" s="25" t="s">
        <v>596</v>
      </c>
    </row>
    <row r="221" spans="2:65" s="1" customFormat="1" ht="27">
      <c r="B221" s="42"/>
      <c r="C221" s="64"/>
      <c r="D221" s="214" t="s">
        <v>210</v>
      </c>
      <c r="E221" s="64"/>
      <c r="F221" s="215" t="s">
        <v>597</v>
      </c>
      <c r="G221" s="64"/>
      <c r="H221" s="64"/>
      <c r="I221" s="173"/>
      <c r="J221" s="64"/>
      <c r="K221" s="64"/>
      <c r="L221" s="62"/>
      <c r="M221" s="216"/>
      <c r="N221" s="43"/>
      <c r="O221" s="43"/>
      <c r="P221" s="43"/>
      <c r="Q221" s="43"/>
      <c r="R221" s="43"/>
      <c r="S221" s="43"/>
      <c r="T221" s="79"/>
      <c r="AT221" s="25" t="s">
        <v>210</v>
      </c>
      <c r="AU221" s="25" t="s">
        <v>86</v>
      </c>
    </row>
    <row r="222" spans="2:65" s="14" customFormat="1" ht="13.5">
      <c r="B222" s="242"/>
      <c r="C222" s="243"/>
      <c r="D222" s="214" t="s">
        <v>284</v>
      </c>
      <c r="E222" s="244" t="s">
        <v>21</v>
      </c>
      <c r="F222" s="245" t="s">
        <v>549</v>
      </c>
      <c r="G222" s="243"/>
      <c r="H222" s="244" t="s">
        <v>21</v>
      </c>
      <c r="I222" s="246"/>
      <c r="J222" s="243"/>
      <c r="K222" s="243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284</v>
      </c>
      <c r="AU222" s="251" t="s">
        <v>86</v>
      </c>
      <c r="AV222" s="14" t="s">
        <v>84</v>
      </c>
      <c r="AW222" s="14" t="s">
        <v>39</v>
      </c>
      <c r="AX222" s="14" t="s">
        <v>76</v>
      </c>
      <c r="AY222" s="251" t="s">
        <v>201</v>
      </c>
    </row>
    <row r="223" spans="2:65" s="12" customFormat="1" ht="13.5">
      <c r="B223" s="220"/>
      <c r="C223" s="221"/>
      <c r="D223" s="214" t="s">
        <v>284</v>
      </c>
      <c r="E223" s="222" t="s">
        <v>21</v>
      </c>
      <c r="F223" s="223" t="s">
        <v>585</v>
      </c>
      <c r="G223" s="221"/>
      <c r="H223" s="224">
        <v>2370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284</v>
      </c>
      <c r="AU223" s="230" t="s">
        <v>86</v>
      </c>
      <c r="AV223" s="12" t="s">
        <v>86</v>
      </c>
      <c r="AW223" s="12" t="s">
        <v>39</v>
      </c>
      <c r="AX223" s="12" t="s">
        <v>84</v>
      </c>
      <c r="AY223" s="230" t="s">
        <v>201</v>
      </c>
    </row>
    <row r="224" spans="2:65" s="1" customFormat="1" ht="16.5" customHeight="1">
      <c r="B224" s="42"/>
      <c r="C224" s="202" t="s">
        <v>598</v>
      </c>
      <c r="D224" s="202" t="s">
        <v>204</v>
      </c>
      <c r="E224" s="203" t="s">
        <v>599</v>
      </c>
      <c r="F224" s="204" t="s">
        <v>600</v>
      </c>
      <c r="G224" s="205" t="s">
        <v>281</v>
      </c>
      <c r="H224" s="206">
        <v>366</v>
      </c>
      <c r="I224" s="207"/>
      <c r="J224" s="208">
        <f>ROUND(I224*H224,2)</f>
        <v>0</v>
      </c>
      <c r="K224" s="204" t="s">
        <v>214</v>
      </c>
      <c r="L224" s="62"/>
      <c r="M224" s="209" t="s">
        <v>21</v>
      </c>
      <c r="N224" s="210" t="s">
        <v>47</v>
      </c>
      <c r="O224" s="43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AR224" s="25" t="s">
        <v>219</v>
      </c>
      <c r="AT224" s="25" t="s">
        <v>204</v>
      </c>
      <c r="AU224" s="25" t="s">
        <v>86</v>
      </c>
      <c r="AY224" s="25" t="s">
        <v>201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25" t="s">
        <v>84</v>
      </c>
      <c r="BK224" s="213">
        <f>ROUND(I224*H224,2)</f>
        <v>0</v>
      </c>
      <c r="BL224" s="25" t="s">
        <v>219</v>
      </c>
      <c r="BM224" s="25" t="s">
        <v>601</v>
      </c>
    </row>
    <row r="225" spans="2:65" s="1" customFormat="1" ht="27">
      <c r="B225" s="42"/>
      <c r="C225" s="64"/>
      <c r="D225" s="214" t="s">
        <v>210</v>
      </c>
      <c r="E225" s="64"/>
      <c r="F225" s="215" t="s">
        <v>602</v>
      </c>
      <c r="G225" s="64"/>
      <c r="H225" s="64"/>
      <c r="I225" s="173"/>
      <c r="J225" s="64"/>
      <c r="K225" s="64"/>
      <c r="L225" s="62"/>
      <c r="M225" s="216"/>
      <c r="N225" s="43"/>
      <c r="O225" s="43"/>
      <c r="P225" s="43"/>
      <c r="Q225" s="43"/>
      <c r="R225" s="43"/>
      <c r="S225" s="43"/>
      <c r="T225" s="79"/>
      <c r="AT225" s="25" t="s">
        <v>210</v>
      </c>
      <c r="AU225" s="25" t="s">
        <v>86</v>
      </c>
    </row>
    <row r="226" spans="2:65" s="14" customFormat="1" ht="13.5">
      <c r="B226" s="242"/>
      <c r="C226" s="243"/>
      <c r="D226" s="214" t="s">
        <v>284</v>
      </c>
      <c r="E226" s="244" t="s">
        <v>21</v>
      </c>
      <c r="F226" s="245" t="s">
        <v>603</v>
      </c>
      <c r="G226" s="243"/>
      <c r="H226" s="244" t="s">
        <v>21</v>
      </c>
      <c r="I226" s="246"/>
      <c r="J226" s="243"/>
      <c r="K226" s="243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284</v>
      </c>
      <c r="AU226" s="251" t="s">
        <v>86</v>
      </c>
      <c r="AV226" s="14" t="s">
        <v>84</v>
      </c>
      <c r="AW226" s="14" t="s">
        <v>39</v>
      </c>
      <c r="AX226" s="14" t="s">
        <v>76</v>
      </c>
      <c r="AY226" s="251" t="s">
        <v>201</v>
      </c>
    </row>
    <row r="227" spans="2:65" s="12" customFormat="1" ht="13.5">
      <c r="B227" s="220"/>
      <c r="C227" s="221"/>
      <c r="D227" s="214" t="s">
        <v>284</v>
      </c>
      <c r="E227" s="222" t="s">
        <v>21</v>
      </c>
      <c r="F227" s="223" t="s">
        <v>586</v>
      </c>
      <c r="G227" s="221"/>
      <c r="H227" s="224">
        <v>243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284</v>
      </c>
      <c r="AU227" s="230" t="s">
        <v>86</v>
      </c>
      <c r="AV227" s="12" t="s">
        <v>86</v>
      </c>
      <c r="AW227" s="12" t="s">
        <v>39</v>
      </c>
      <c r="AX227" s="12" t="s">
        <v>76</v>
      </c>
      <c r="AY227" s="230" t="s">
        <v>201</v>
      </c>
    </row>
    <row r="228" spans="2:65" s="12" customFormat="1" ht="13.5">
      <c r="B228" s="220"/>
      <c r="C228" s="221"/>
      <c r="D228" s="214" t="s">
        <v>284</v>
      </c>
      <c r="E228" s="222" t="s">
        <v>21</v>
      </c>
      <c r="F228" s="223" t="s">
        <v>604</v>
      </c>
      <c r="G228" s="221"/>
      <c r="H228" s="224">
        <v>123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284</v>
      </c>
      <c r="AU228" s="230" t="s">
        <v>86</v>
      </c>
      <c r="AV228" s="12" t="s">
        <v>86</v>
      </c>
      <c r="AW228" s="12" t="s">
        <v>39</v>
      </c>
      <c r="AX228" s="12" t="s">
        <v>76</v>
      </c>
      <c r="AY228" s="230" t="s">
        <v>201</v>
      </c>
    </row>
    <row r="229" spans="2:65" s="13" customFormat="1" ht="13.5">
      <c r="B229" s="231"/>
      <c r="C229" s="232"/>
      <c r="D229" s="214" t="s">
        <v>284</v>
      </c>
      <c r="E229" s="233" t="s">
        <v>21</v>
      </c>
      <c r="F229" s="234" t="s">
        <v>293</v>
      </c>
      <c r="G229" s="232"/>
      <c r="H229" s="235">
        <v>366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284</v>
      </c>
      <c r="AU229" s="241" t="s">
        <v>86</v>
      </c>
      <c r="AV229" s="13" t="s">
        <v>219</v>
      </c>
      <c r="AW229" s="13" t="s">
        <v>39</v>
      </c>
      <c r="AX229" s="13" t="s">
        <v>84</v>
      </c>
      <c r="AY229" s="241" t="s">
        <v>201</v>
      </c>
    </row>
    <row r="230" spans="2:65" s="1" customFormat="1" ht="16.5" customHeight="1">
      <c r="B230" s="42"/>
      <c r="C230" s="202" t="s">
        <v>605</v>
      </c>
      <c r="D230" s="202" t="s">
        <v>204</v>
      </c>
      <c r="E230" s="203" t="s">
        <v>606</v>
      </c>
      <c r="F230" s="204" t="s">
        <v>607</v>
      </c>
      <c r="G230" s="205" t="s">
        <v>288</v>
      </c>
      <c r="H230" s="206">
        <v>7.16</v>
      </c>
      <c r="I230" s="207"/>
      <c r="J230" s="208">
        <f>ROUND(I230*H230,2)</f>
        <v>0</v>
      </c>
      <c r="K230" s="204" t="s">
        <v>214</v>
      </c>
      <c r="L230" s="62"/>
      <c r="M230" s="209" t="s">
        <v>21</v>
      </c>
      <c r="N230" s="210" t="s">
        <v>47</v>
      </c>
      <c r="O230" s="43"/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AR230" s="25" t="s">
        <v>219</v>
      </c>
      <c r="AT230" s="25" t="s">
        <v>204</v>
      </c>
      <c r="AU230" s="25" t="s">
        <v>86</v>
      </c>
      <c r="AY230" s="25" t="s">
        <v>201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25" t="s">
        <v>84</v>
      </c>
      <c r="BK230" s="213">
        <f>ROUND(I230*H230,2)</f>
        <v>0</v>
      </c>
      <c r="BL230" s="25" t="s">
        <v>219</v>
      </c>
      <c r="BM230" s="25" t="s">
        <v>608</v>
      </c>
    </row>
    <row r="231" spans="2:65" s="1" customFormat="1" ht="13.5">
      <c r="B231" s="42"/>
      <c r="C231" s="64"/>
      <c r="D231" s="214" t="s">
        <v>210</v>
      </c>
      <c r="E231" s="64"/>
      <c r="F231" s="215" t="s">
        <v>609</v>
      </c>
      <c r="G231" s="64"/>
      <c r="H231" s="64"/>
      <c r="I231" s="173"/>
      <c r="J231" s="64"/>
      <c r="K231" s="64"/>
      <c r="L231" s="62"/>
      <c r="M231" s="216"/>
      <c r="N231" s="43"/>
      <c r="O231" s="43"/>
      <c r="P231" s="43"/>
      <c r="Q231" s="43"/>
      <c r="R231" s="43"/>
      <c r="S231" s="43"/>
      <c r="T231" s="79"/>
      <c r="AT231" s="25" t="s">
        <v>210</v>
      </c>
      <c r="AU231" s="25" t="s">
        <v>86</v>
      </c>
    </row>
    <row r="232" spans="2:65" s="14" customFormat="1" ht="13.5">
      <c r="B232" s="242"/>
      <c r="C232" s="243"/>
      <c r="D232" s="214" t="s">
        <v>284</v>
      </c>
      <c r="E232" s="244" t="s">
        <v>21</v>
      </c>
      <c r="F232" s="245" t="s">
        <v>468</v>
      </c>
      <c r="G232" s="243"/>
      <c r="H232" s="244" t="s">
        <v>21</v>
      </c>
      <c r="I232" s="246"/>
      <c r="J232" s="243"/>
      <c r="K232" s="243"/>
      <c r="L232" s="247"/>
      <c r="M232" s="248"/>
      <c r="N232" s="249"/>
      <c r="O232" s="249"/>
      <c r="P232" s="249"/>
      <c r="Q232" s="249"/>
      <c r="R232" s="249"/>
      <c r="S232" s="249"/>
      <c r="T232" s="250"/>
      <c r="AT232" s="251" t="s">
        <v>284</v>
      </c>
      <c r="AU232" s="251" t="s">
        <v>86</v>
      </c>
      <c r="AV232" s="14" t="s">
        <v>84</v>
      </c>
      <c r="AW232" s="14" t="s">
        <v>39</v>
      </c>
      <c r="AX232" s="14" t="s">
        <v>76</v>
      </c>
      <c r="AY232" s="251" t="s">
        <v>201</v>
      </c>
    </row>
    <row r="233" spans="2:65" s="12" customFormat="1" ht="13.5">
      <c r="B233" s="220"/>
      <c r="C233" s="221"/>
      <c r="D233" s="214" t="s">
        <v>284</v>
      </c>
      <c r="E233" s="222" t="s">
        <v>21</v>
      </c>
      <c r="F233" s="223" t="s">
        <v>610</v>
      </c>
      <c r="G233" s="221"/>
      <c r="H233" s="224">
        <v>7.16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284</v>
      </c>
      <c r="AU233" s="230" t="s">
        <v>86</v>
      </c>
      <c r="AV233" s="12" t="s">
        <v>86</v>
      </c>
      <c r="AW233" s="12" t="s">
        <v>39</v>
      </c>
      <c r="AX233" s="12" t="s">
        <v>84</v>
      </c>
      <c r="AY233" s="230" t="s">
        <v>201</v>
      </c>
    </row>
    <row r="234" spans="2:65" s="1" customFormat="1" ht="16.5" customHeight="1">
      <c r="B234" s="42"/>
      <c r="C234" s="202" t="s">
        <v>611</v>
      </c>
      <c r="D234" s="202" t="s">
        <v>204</v>
      </c>
      <c r="E234" s="203" t="s">
        <v>612</v>
      </c>
      <c r="F234" s="204" t="s">
        <v>613</v>
      </c>
      <c r="G234" s="205" t="s">
        <v>281</v>
      </c>
      <c r="H234" s="206">
        <v>2613</v>
      </c>
      <c r="I234" s="207"/>
      <c r="J234" s="208">
        <f>ROUND(I234*H234,2)</f>
        <v>0</v>
      </c>
      <c r="K234" s="204" t="s">
        <v>214</v>
      </c>
      <c r="L234" s="62"/>
      <c r="M234" s="209" t="s">
        <v>21</v>
      </c>
      <c r="N234" s="210" t="s">
        <v>47</v>
      </c>
      <c r="O234" s="43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AR234" s="25" t="s">
        <v>219</v>
      </c>
      <c r="AT234" s="25" t="s">
        <v>204</v>
      </c>
      <c r="AU234" s="25" t="s">
        <v>86</v>
      </c>
      <c r="AY234" s="25" t="s">
        <v>201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25" t="s">
        <v>84</v>
      </c>
      <c r="BK234" s="213">
        <f>ROUND(I234*H234,2)</f>
        <v>0</v>
      </c>
      <c r="BL234" s="25" t="s">
        <v>219</v>
      </c>
      <c r="BM234" s="25" t="s">
        <v>614</v>
      </c>
    </row>
    <row r="235" spans="2:65" s="1" customFormat="1" ht="13.5">
      <c r="B235" s="42"/>
      <c r="C235" s="64"/>
      <c r="D235" s="214" t="s">
        <v>210</v>
      </c>
      <c r="E235" s="64"/>
      <c r="F235" s="215" t="s">
        <v>615</v>
      </c>
      <c r="G235" s="64"/>
      <c r="H235" s="64"/>
      <c r="I235" s="173"/>
      <c r="J235" s="64"/>
      <c r="K235" s="64"/>
      <c r="L235" s="62"/>
      <c r="M235" s="216"/>
      <c r="N235" s="43"/>
      <c r="O235" s="43"/>
      <c r="P235" s="43"/>
      <c r="Q235" s="43"/>
      <c r="R235" s="43"/>
      <c r="S235" s="43"/>
      <c r="T235" s="79"/>
      <c r="AT235" s="25" t="s">
        <v>210</v>
      </c>
      <c r="AU235" s="25" t="s">
        <v>86</v>
      </c>
    </row>
    <row r="236" spans="2:65" s="14" customFormat="1" ht="13.5">
      <c r="B236" s="242"/>
      <c r="C236" s="243"/>
      <c r="D236" s="214" t="s">
        <v>284</v>
      </c>
      <c r="E236" s="244" t="s">
        <v>21</v>
      </c>
      <c r="F236" s="245" t="s">
        <v>549</v>
      </c>
      <c r="G236" s="243"/>
      <c r="H236" s="244" t="s">
        <v>21</v>
      </c>
      <c r="I236" s="246"/>
      <c r="J236" s="243"/>
      <c r="K236" s="243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284</v>
      </c>
      <c r="AU236" s="251" t="s">
        <v>86</v>
      </c>
      <c r="AV236" s="14" t="s">
        <v>84</v>
      </c>
      <c r="AW236" s="14" t="s">
        <v>39</v>
      </c>
      <c r="AX236" s="14" t="s">
        <v>76</v>
      </c>
      <c r="AY236" s="251" t="s">
        <v>201</v>
      </c>
    </row>
    <row r="237" spans="2:65" s="12" customFormat="1" ht="13.5">
      <c r="B237" s="220"/>
      <c r="C237" s="221"/>
      <c r="D237" s="214" t="s">
        <v>284</v>
      </c>
      <c r="E237" s="222" t="s">
        <v>21</v>
      </c>
      <c r="F237" s="223" t="s">
        <v>585</v>
      </c>
      <c r="G237" s="221"/>
      <c r="H237" s="224">
        <v>2370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284</v>
      </c>
      <c r="AU237" s="230" t="s">
        <v>86</v>
      </c>
      <c r="AV237" s="12" t="s">
        <v>86</v>
      </c>
      <c r="AW237" s="12" t="s">
        <v>39</v>
      </c>
      <c r="AX237" s="12" t="s">
        <v>76</v>
      </c>
      <c r="AY237" s="230" t="s">
        <v>201</v>
      </c>
    </row>
    <row r="238" spans="2:65" s="12" customFormat="1" ht="13.5">
      <c r="B238" s="220"/>
      <c r="C238" s="221"/>
      <c r="D238" s="214" t="s">
        <v>284</v>
      </c>
      <c r="E238" s="222" t="s">
        <v>21</v>
      </c>
      <c r="F238" s="223" t="s">
        <v>586</v>
      </c>
      <c r="G238" s="221"/>
      <c r="H238" s="224">
        <v>243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284</v>
      </c>
      <c r="AU238" s="230" t="s">
        <v>86</v>
      </c>
      <c r="AV238" s="12" t="s">
        <v>86</v>
      </c>
      <c r="AW238" s="12" t="s">
        <v>39</v>
      </c>
      <c r="AX238" s="12" t="s">
        <v>76</v>
      </c>
      <c r="AY238" s="230" t="s">
        <v>201</v>
      </c>
    </row>
    <row r="239" spans="2:65" s="13" customFormat="1" ht="13.5">
      <c r="B239" s="231"/>
      <c r="C239" s="232"/>
      <c r="D239" s="214" t="s">
        <v>284</v>
      </c>
      <c r="E239" s="233" t="s">
        <v>21</v>
      </c>
      <c r="F239" s="234" t="s">
        <v>293</v>
      </c>
      <c r="G239" s="232"/>
      <c r="H239" s="235">
        <v>2613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284</v>
      </c>
      <c r="AU239" s="241" t="s">
        <v>86</v>
      </c>
      <c r="AV239" s="13" t="s">
        <v>219</v>
      </c>
      <c r="AW239" s="13" t="s">
        <v>39</v>
      </c>
      <c r="AX239" s="13" t="s">
        <v>84</v>
      </c>
      <c r="AY239" s="241" t="s">
        <v>201</v>
      </c>
    </row>
    <row r="240" spans="2:65" s="1" customFormat="1" ht="16.5" customHeight="1">
      <c r="B240" s="42"/>
      <c r="C240" s="202" t="s">
        <v>616</v>
      </c>
      <c r="D240" s="202" t="s">
        <v>204</v>
      </c>
      <c r="E240" s="203" t="s">
        <v>617</v>
      </c>
      <c r="F240" s="204" t="s">
        <v>618</v>
      </c>
      <c r="G240" s="205" t="s">
        <v>281</v>
      </c>
      <c r="H240" s="206">
        <v>6002</v>
      </c>
      <c r="I240" s="207"/>
      <c r="J240" s="208">
        <f>ROUND(I240*H240,2)</f>
        <v>0</v>
      </c>
      <c r="K240" s="204" t="s">
        <v>214</v>
      </c>
      <c r="L240" s="62"/>
      <c r="M240" s="209" t="s">
        <v>21</v>
      </c>
      <c r="N240" s="210" t="s">
        <v>47</v>
      </c>
      <c r="O240" s="43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AR240" s="25" t="s">
        <v>219</v>
      </c>
      <c r="AT240" s="25" t="s">
        <v>204</v>
      </c>
      <c r="AU240" s="25" t="s">
        <v>86</v>
      </c>
      <c r="AY240" s="25" t="s">
        <v>201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25" t="s">
        <v>84</v>
      </c>
      <c r="BK240" s="213">
        <f>ROUND(I240*H240,2)</f>
        <v>0</v>
      </c>
      <c r="BL240" s="25" t="s">
        <v>219</v>
      </c>
      <c r="BM240" s="25" t="s">
        <v>619</v>
      </c>
    </row>
    <row r="241" spans="2:65" s="1" customFormat="1" ht="13.5">
      <c r="B241" s="42"/>
      <c r="C241" s="64"/>
      <c r="D241" s="214" t="s">
        <v>210</v>
      </c>
      <c r="E241" s="64"/>
      <c r="F241" s="215" t="s">
        <v>620</v>
      </c>
      <c r="G241" s="64"/>
      <c r="H241" s="64"/>
      <c r="I241" s="173"/>
      <c r="J241" s="64"/>
      <c r="K241" s="64"/>
      <c r="L241" s="62"/>
      <c r="M241" s="216"/>
      <c r="N241" s="43"/>
      <c r="O241" s="43"/>
      <c r="P241" s="43"/>
      <c r="Q241" s="43"/>
      <c r="R241" s="43"/>
      <c r="S241" s="43"/>
      <c r="T241" s="79"/>
      <c r="AT241" s="25" t="s">
        <v>210</v>
      </c>
      <c r="AU241" s="25" t="s">
        <v>86</v>
      </c>
    </row>
    <row r="242" spans="2:65" s="14" customFormat="1" ht="13.5">
      <c r="B242" s="242"/>
      <c r="C242" s="243"/>
      <c r="D242" s="214" t="s">
        <v>284</v>
      </c>
      <c r="E242" s="244" t="s">
        <v>21</v>
      </c>
      <c r="F242" s="245" t="s">
        <v>549</v>
      </c>
      <c r="G242" s="243"/>
      <c r="H242" s="244" t="s">
        <v>21</v>
      </c>
      <c r="I242" s="246"/>
      <c r="J242" s="243"/>
      <c r="K242" s="243"/>
      <c r="L242" s="247"/>
      <c r="M242" s="248"/>
      <c r="N242" s="249"/>
      <c r="O242" s="249"/>
      <c r="P242" s="249"/>
      <c r="Q242" s="249"/>
      <c r="R242" s="249"/>
      <c r="S242" s="249"/>
      <c r="T242" s="250"/>
      <c r="AT242" s="251" t="s">
        <v>284</v>
      </c>
      <c r="AU242" s="251" t="s">
        <v>86</v>
      </c>
      <c r="AV242" s="14" t="s">
        <v>84</v>
      </c>
      <c r="AW242" s="14" t="s">
        <v>39</v>
      </c>
      <c r="AX242" s="14" t="s">
        <v>76</v>
      </c>
      <c r="AY242" s="251" t="s">
        <v>201</v>
      </c>
    </row>
    <row r="243" spans="2:65" s="12" customFormat="1" ht="13.5">
      <c r="B243" s="220"/>
      <c r="C243" s="221"/>
      <c r="D243" s="214" t="s">
        <v>284</v>
      </c>
      <c r="E243" s="222" t="s">
        <v>21</v>
      </c>
      <c r="F243" s="223" t="s">
        <v>621</v>
      </c>
      <c r="G243" s="221"/>
      <c r="H243" s="224">
        <v>2370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284</v>
      </c>
      <c r="AU243" s="230" t="s">
        <v>86</v>
      </c>
      <c r="AV243" s="12" t="s">
        <v>86</v>
      </c>
      <c r="AW243" s="12" t="s">
        <v>39</v>
      </c>
      <c r="AX243" s="12" t="s">
        <v>76</v>
      </c>
      <c r="AY243" s="230" t="s">
        <v>201</v>
      </c>
    </row>
    <row r="244" spans="2:65" s="12" customFormat="1" ht="13.5">
      <c r="B244" s="220"/>
      <c r="C244" s="221"/>
      <c r="D244" s="214" t="s">
        <v>284</v>
      </c>
      <c r="E244" s="222" t="s">
        <v>21</v>
      </c>
      <c r="F244" s="223" t="s">
        <v>622</v>
      </c>
      <c r="G244" s="221"/>
      <c r="H244" s="224">
        <v>2370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284</v>
      </c>
      <c r="AU244" s="230" t="s">
        <v>86</v>
      </c>
      <c r="AV244" s="12" t="s">
        <v>86</v>
      </c>
      <c r="AW244" s="12" t="s">
        <v>39</v>
      </c>
      <c r="AX244" s="12" t="s">
        <v>76</v>
      </c>
      <c r="AY244" s="230" t="s">
        <v>201</v>
      </c>
    </row>
    <row r="245" spans="2:65" s="12" customFormat="1" ht="13.5">
      <c r="B245" s="220"/>
      <c r="C245" s="221"/>
      <c r="D245" s="214" t="s">
        <v>284</v>
      </c>
      <c r="E245" s="222" t="s">
        <v>21</v>
      </c>
      <c r="F245" s="223" t="s">
        <v>623</v>
      </c>
      <c r="G245" s="221"/>
      <c r="H245" s="224">
        <v>243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284</v>
      </c>
      <c r="AU245" s="230" t="s">
        <v>86</v>
      </c>
      <c r="AV245" s="12" t="s">
        <v>86</v>
      </c>
      <c r="AW245" s="12" t="s">
        <v>39</v>
      </c>
      <c r="AX245" s="12" t="s">
        <v>76</v>
      </c>
      <c r="AY245" s="230" t="s">
        <v>201</v>
      </c>
    </row>
    <row r="246" spans="2:65" s="12" customFormat="1" ht="13.5">
      <c r="B246" s="220"/>
      <c r="C246" s="221"/>
      <c r="D246" s="214" t="s">
        <v>284</v>
      </c>
      <c r="E246" s="222" t="s">
        <v>21</v>
      </c>
      <c r="F246" s="223" t="s">
        <v>624</v>
      </c>
      <c r="G246" s="221"/>
      <c r="H246" s="224">
        <v>243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284</v>
      </c>
      <c r="AU246" s="230" t="s">
        <v>86</v>
      </c>
      <c r="AV246" s="12" t="s">
        <v>86</v>
      </c>
      <c r="AW246" s="12" t="s">
        <v>39</v>
      </c>
      <c r="AX246" s="12" t="s">
        <v>76</v>
      </c>
      <c r="AY246" s="230" t="s">
        <v>201</v>
      </c>
    </row>
    <row r="247" spans="2:65" s="12" customFormat="1" ht="13.5">
      <c r="B247" s="220"/>
      <c r="C247" s="221"/>
      <c r="D247" s="214" t="s">
        <v>284</v>
      </c>
      <c r="E247" s="222" t="s">
        <v>21</v>
      </c>
      <c r="F247" s="223" t="s">
        <v>625</v>
      </c>
      <c r="G247" s="221"/>
      <c r="H247" s="224">
        <v>388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284</v>
      </c>
      <c r="AU247" s="230" t="s">
        <v>86</v>
      </c>
      <c r="AV247" s="12" t="s">
        <v>86</v>
      </c>
      <c r="AW247" s="12" t="s">
        <v>39</v>
      </c>
      <c r="AX247" s="12" t="s">
        <v>76</v>
      </c>
      <c r="AY247" s="230" t="s">
        <v>201</v>
      </c>
    </row>
    <row r="248" spans="2:65" s="12" customFormat="1" ht="13.5">
      <c r="B248" s="220"/>
      <c r="C248" s="221"/>
      <c r="D248" s="214" t="s">
        <v>284</v>
      </c>
      <c r="E248" s="222" t="s">
        <v>21</v>
      </c>
      <c r="F248" s="223" t="s">
        <v>626</v>
      </c>
      <c r="G248" s="221"/>
      <c r="H248" s="224">
        <v>388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284</v>
      </c>
      <c r="AU248" s="230" t="s">
        <v>86</v>
      </c>
      <c r="AV248" s="12" t="s">
        <v>86</v>
      </c>
      <c r="AW248" s="12" t="s">
        <v>39</v>
      </c>
      <c r="AX248" s="12" t="s">
        <v>76</v>
      </c>
      <c r="AY248" s="230" t="s">
        <v>201</v>
      </c>
    </row>
    <row r="249" spans="2:65" s="13" customFormat="1" ht="13.5">
      <c r="B249" s="231"/>
      <c r="C249" s="232"/>
      <c r="D249" s="214" t="s">
        <v>284</v>
      </c>
      <c r="E249" s="233" t="s">
        <v>21</v>
      </c>
      <c r="F249" s="234" t="s">
        <v>293</v>
      </c>
      <c r="G249" s="232"/>
      <c r="H249" s="235">
        <v>6002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284</v>
      </c>
      <c r="AU249" s="241" t="s">
        <v>86</v>
      </c>
      <c r="AV249" s="13" t="s">
        <v>219</v>
      </c>
      <c r="AW249" s="13" t="s">
        <v>39</v>
      </c>
      <c r="AX249" s="13" t="s">
        <v>84</v>
      </c>
      <c r="AY249" s="241" t="s">
        <v>201</v>
      </c>
    </row>
    <row r="250" spans="2:65" s="1" customFormat="1" ht="25.5" customHeight="1">
      <c r="B250" s="42"/>
      <c r="C250" s="202" t="s">
        <v>627</v>
      </c>
      <c r="D250" s="202" t="s">
        <v>204</v>
      </c>
      <c r="E250" s="203" t="s">
        <v>628</v>
      </c>
      <c r="F250" s="204" t="s">
        <v>629</v>
      </c>
      <c r="G250" s="205" t="s">
        <v>281</v>
      </c>
      <c r="H250" s="206">
        <v>3001</v>
      </c>
      <c r="I250" s="207"/>
      <c r="J250" s="208">
        <f>ROUND(I250*H250,2)</f>
        <v>0</v>
      </c>
      <c r="K250" s="204" t="s">
        <v>214</v>
      </c>
      <c r="L250" s="62"/>
      <c r="M250" s="209" t="s">
        <v>21</v>
      </c>
      <c r="N250" s="210" t="s">
        <v>47</v>
      </c>
      <c r="O250" s="43"/>
      <c r="P250" s="211">
        <f>O250*H250</f>
        <v>0</v>
      </c>
      <c r="Q250" s="211">
        <v>0</v>
      </c>
      <c r="R250" s="211">
        <f>Q250*H250</f>
        <v>0</v>
      </c>
      <c r="S250" s="211">
        <v>0</v>
      </c>
      <c r="T250" s="212">
        <f>S250*H250</f>
        <v>0</v>
      </c>
      <c r="AR250" s="25" t="s">
        <v>219</v>
      </c>
      <c r="AT250" s="25" t="s">
        <v>204</v>
      </c>
      <c r="AU250" s="25" t="s">
        <v>86</v>
      </c>
      <c r="AY250" s="25" t="s">
        <v>201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25" t="s">
        <v>84</v>
      </c>
      <c r="BK250" s="213">
        <f>ROUND(I250*H250,2)</f>
        <v>0</v>
      </c>
      <c r="BL250" s="25" t="s">
        <v>219</v>
      </c>
      <c r="BM250" s="25" t="s">
        <v>630</v>
      </c>
    </row>
    <row r="251" spans="2:65" s="1" customFormat="1" ht="27">
      <c r="B251" s="42"/>
      <c r="C251" s="64"/>
      <c r="D251" s="214" t="s">
        <v>210</v>
      </c>
      <c r="E251" s="64"/>
      <c r="F251" s="215" t="s">
        <v>631</v>
      </c>
      <c r="G251" s="64"/>
      <c r="H251" s="64"/>
      <c r="I251" s="173"/>
      <c r="J251" s="64"/>
      <c r="K251" s="64"/>
      <c r="L251" s="62"/>
      <c r="M251" s="216"/>
      <c r="N251" s="43"/>
      <c r="O251" s="43"/>
      <c r="P251" s="43"/>
      <c r="Q251" s="43"/>
      <c r="R251" s="43"/>
      <c r="S251" s="43"/>
      <c r="T251" s="79"/>
      <c r="AT251" s="25" t="s">
        <v>210</v>
      </c>
      <c r="AU251" s="25" t="s">
        <v>86</v>
      </c>
    </row>
    <row r="252" spans="2:65" s="14" customFormat="1" ht="13.5">
      <c r="B252" s="242"/>
      <c r="C252" s="243"/>
      <c r="D252" s="214" t="s">
        <v>284</v>
      </c>
      <c r="E252" s="244" t="s">
        <v>21</v>
      </c>
      <c r="F252" s="245" t="s">
        <v>549</v>
      </c>
      <c r="G252" s="243"/>
      <c r="H252" s="244" t="s">
        <v>21</v>
      </c>
      <c r="I252" s="246"/>
      <c r="J252" s="243"/>
      <c r="K252" s="243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284</v>
      </c>
      <c r="AU252" s="251" t="s">
        <v>86</v>
      </c>
      <c r="AV252" s="14" t="s">
        <v>84</v>
      </c>
      <c r="AW252" s="14" t="s">
        <v>39</v>
      </c>
      <c r="AX252" s="14" t="s">
        <v>76</v>
      </c>
      <c r="AY252" s="251" t="s">
        <v>201</v>
      </c>
    </row>
    <row r="253" spans="2:65" s="12" customFormat="1" ht="13.5">
      <c r="B253" s="220"/>
      <c r="C253" s="221"/>
      <c r="D253" s="214" t="s">
        <v>284</v>
      </c>
      <c r="E253" s="222" t="s">
        <v>21</v>
      </c>
      <c r="F253" s="223" t="s">
        <v>585</v>
      </c>
      <c r="G253" s="221"/>
      <c r="H253" s="224">
        <v>2370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284</v>
      </c>
      <c r="AU253" s="230" t="s">
        <v>86</v>
      </c>
      <c r="AV253" s="12" t="s">
        <v>86</v>
      </c>
      <c r="AW253" s="12" t="s">
        <v>39</v>
      </c>
      <c r="AX253" s="12" t="s">
        <v>76</v>
      </c>
      <c r="AY253" s="230" t="s">
        <v>201</v>
      </c>
    </row>
    <row r="254" spans="2:65" s="12" customFormat="1" ht="13.5">
      <c r="B254" s="220"/>
      <c r="C254" s="221"/>
      <c r="D254" s="214" t="s">
        <v>284</v>
      </c>
      <c r="E254" s="222" t="s">
        <v>21</v>
      </c>
      <c r="F254" s="223" t="s">
        <v>586</v>
      </c>
      <c r="G254" s="221"/>
      <c r="H254" s="224">
        <v>243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284</v>
      </c>
      <c r="AU254" s="230" t="s">
        <v>86</v>
      </c>
      <c r="AV254" s="12" t="s">
        <v>86</v>
      </c>
      <c r="AW254" s="12" t="s">
        <v>39</v>
      </c>
      <c r="AX254" s="12" t="s">
        <v>76</v>
      </c>
      <c r="AY254" s="230" t="s">
        <v>201</v>
      </c>
    </row>
    <row r="255" spans="2:65" s="12" customFormat="1" ht="13.5">
      <c r="B255" s="220"/>
      <c r="C255" s="221"/>
      <c r="D255" s="214" t="s">
        <v>284</v>
      </c>
      <c r="E255" s="222" t="s">
        <v>21</v>
      </c>
      <c r="F255" s="223" t="s">
        <v>632</v>
      </c>
      <c r="G255" s="221"/>
      <c r="H255" s="224">
        <v>388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284</v>
      </c>
      <c r="AU255" s="230" t="s">
        <v>86</v>
      </c>
      <c r="AV255" s="12" t="s">
        <v>86</v>
      </c>
      <c r="AW255" s="12" t="s">
        <v>39</v>
      </c>
      <c r="AX255" s="12" t="s">
        <v>76</v>
      </c>
      <c r="AY255" s="230" t="s">
        <v>201</v>
      </c>
    </row>
    <row r="256" spans="2:65" s="13" customFormat="1" ht="13.5">
      <c r="B256" s="231"/>
      <c r="C256" s="232"/>
      <c r="D256" s="214" t="s">
        <v>284</v>
      </c>
      <c r="E256" s="233" t="s">
        <v>21</v>
      </c>
      <c r="F256" s="234" t="s">
        <v>293</v>
      </c>
      <c r="G256" s="232"/>
      <c r="H256" s="235">
        <v>3001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284</v>
      </c>
      <c r="AU256" s="241" t="s">
        <v>86</v>
      </c>
      <c r="AV256" s="13" t="s">
        <v>219</v>
      </c>
      <c r="AW256" s="13" t="s">
        <v>39</v>
      </c>
      <c r="AX256" s="13" t="s">
        <v>84</v>
      </c>
      <c r="AY256" s="241" t="s">
        <v>201</v>
      </c>
    </row>
    <row r="257" spans="2:65" s="1" customFormat="1" ht="25.5" customHeight="1">
      <c r="B257" s="42"/>
      <c r="C257" s="202" t="s">
        <v>633</v>
      </c>
      <c r="D257" s="202" t="s">
        <v>204</v>
      </c>
      <c r="E257" s="203" t="s">
        <v>634</v>
      </c>
      <c r="F257" s="204" t="s">
        <v>635</v>
      </c>
      <c r="G257" s="205" t="s">
        <v>281</v>
      </c>
      <c r="H257" s="206">
        <v>2758</v>
      </c>
      <c r="I257" s="207"/>
      <c r="J257" s="208">
        <f>ROUND(I257*H257,2)</f>
        <v>0</v>
      </c>
      <c r="K257" s="204" t="s">
        <v>214</v>
      </c>
      <c r="L257" s="62"/>
      <c r="M257" s="209" t="s">
        <v>21</v>
      </c>
      <c r="N257" s="210" t="s">
        <v>47</v>
      </c>
      <c r="O257" s="43"/>
      <c r="P257" s="211">
        <f>O257*H257</f>
        <v>0</v>
      </c>
      <c r="Q257" s="211">
        <v>0</v>
      </c>
      <c r="R257" s="211">
        <f>Q257*H257</f>
        <v>0</v>
      </c>
      <c r="S257" s="211">
        <v>0</v>
      </c>
      <c r="T257" s="212">
        <f>S257*H257</f>
        <v>0</v>
      </c>
      <c r="AR257" s="25" t="s">
        <v>219</v>
      </c>
      <c r="AT257" s="25" t="s">
        <v>204</v>
      </c>
      <c r="AU257" s="25" t="s">
        <v>86</v>
      </c>
      <c r="AY257" s="25" t="s">
        <v>201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25" t="s">
        <v>84</v>
      </c>
      <c r="BK257" s="213">
        <f>ROUND(I257*H257,2)</f>
        <v>0</v>
      </c>
      <c r="BL257" s="25" t="s">
        <v>219</v>
      </c>
      <c r="BM257" s="25" t="s">
        <v>636</v>
      </c>
    </row>
    <row r="258" spans="2:65" s="1" customFormat="1" ht="27">
      <c r="B258" s="42"/>
      <c r="C258" s="64"/>
      <c r="D258" s="214" t="s">
        <v>210</v>
      </c>
      <c r="E258" s="64"/>
      <c r="F258" s="215" t="s">
        <v>637</v>
      </c>
      <c r="G258" s="64"/>
      <c r="H258" s="64"/>
      <c r="I258" s="173"/>
      <c r="J258" s="64"/>
      <c r="K258" s="64"/>
      <c r="L258" s="62"/>
      <c r="M258" s="216"/>
      <c r="N258" s="43"/>
      <c r="O258" s="43"/>
      <c r="P258" s="43"/>
      <c r="Q258" s="43"/>
      <c r="R258" s="43"/>
      <c r="S258" s="43"/>
      <c r="T258" s="79"/>
      <c r="AT258" s="25" t="s">
        <v>210</v>
      </c>
      <c r="AU258" s="25" t="s">
        <v>86</v>
      </c>
    </row>
    <row r="259" spans="2:65" s="14" customFormat="1" ht="13.5">
      <c r="B259" s="242"/>
      <c r="C259" s="243"/>
      <c r="D259" s="214" t="s">
        <v>284</v>
      </c>
      <c r="E259" s="244" t="s">
        <v>21</v>
      </c>
      <c r="F259" s="245" t="s">
        <v>549</v>
      </c>
      <c r="G259" s="243"/>
      <c r="H259" s="244" t="s">
        <v>21</v>
      </c>
      <c r="I259" s="246"/>
      <c r="J259" s="243"/>
      <c r="K259" s="243"/>
      <c r="L259" s="247"/>
      <c r="M259" s="248"/>
      <c r="N259" s="249"/>
      <c r="O259" s="249"/>
      <c r="P259" s="249"/>
      <c r="Q259" s="249"/>
      <c r="R259" s="249"/>
      <c r="S259" s="249"/>
      <c r="T259" s="250"/>
      <c r="AT259" s="251" t="s">
        <v>284</v>
      </c>
      <c r="AU259" s="251" t="s">
        <v>86</v>
      </c>
      <c r="AV259" s="14" t="s">
        <v>84</v>
      </c>
      <c r="AW259" s="14" t="s">
        <v>39</v>
      </c>
      <c r="AX259" s="14" t="s">
        <v>76</v>
      </c>
      <c r="AY259" s="251" t="s">
        <v>201</v>
      </c>
    </row>
    <row r="260" spans="2:65" s="12" customFormat="1" ht="13.5">
      <c r="B260" s="220"/>
      <c r="C260" s="221"/>
      <c r="D260" s="214" t="s">
        <v>284</v>
      </c>
      <c r="E260" s="222" t="s">
        <v>21</v>
      </c>
      <c r="F260" s="223" t="s">
        <v>585</v>
      </c>
      <c r="G260" s="221"/>
      <c r="H260" s="224">
        <v>2370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284</v>
      </c>
      <c r="AU260" s="230" t="s">
        <v>86</v>
      </c>
      <c r="AV260" s="12" t="s">
        <v>86</v>
      </c>
      <c r="AW260" s="12" t="s">
        <v>39</v>
      </c>
      <c r="AX260" s="12" t="s">
        <v>76</v>
      </c>
      <c r="AY260" s="230" t="s">
        <v>201</v>
      </c>
    </row>
    <row r="261" spans="2:65" s="12" customFormat="1" ht="13.5">
      <c r="B261" s="220"/>
      <c r="C261" s="221"/>
      <c r="D261" s="214" t="s">
        <v>284</v>
      </c>
      <c r="E261" s="222" t="s">
        <v>21</v>
      </c>
      <c r="F261" s="223" t="s">
        <v>632</v>
      </c>
      <c r="G261" s="221"/>
      <c r="H261" s="224">
        <v>388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284</v>
      </c>
      <c r="AU261" s="230" t="s">
        <v>86</v>
      </c>
      <c r="AV261" s="12" t="s">
        <v>86</v>
      </c>
      <c r="AW261" s="12" t="s">
        <v>39</v>
      </c>
      <c r="AX261" s="12" t="s">
        <v>76</v>
      </c>
      <c r="AY261" s="230" t="s">
        <v>201</v>
      </c>
    </row>
    <row r="262" spans="2:65" s="13" customFormat="1" ht="13.5">
      <c r="B262" s="231"/>
      <c r="C262" s="232"/>
      <c r="D262" s="214" t="s">
        <v>284</v>
      </c>
      <c r="E262" s="233" t="s">
        <v>21</v>
      </c>
      <c r="F262" s="234" t="s">
        <v>293</v>
      </c>
      <c r="G262" s="232"/>
      <c r="H262" s="235">
        <v>2758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284</v>
      </c>
      <c r="AU262" s="241" t="s">
        <v>86</v>
      </c>
      <c r="AV262" s="13" t="s">
        <v>219</v>
      </c>
      <c r="AW262" s="13" t="s">
        <v>39</v>
      </c>
      <c r="AX262" s="13" t="s">
        <v>84</v>
      </c>
      <c r="AY262" s="241" t="s">
        <v>201</v>
      </c>
    </row>
    <row r="263" spans="2:65" s="1" customFormat="1" ht="25.5" customHeight="1">
      <c r="B263" s="42"/>
      <c r="C263" s="202" t="s">
        <v>638</v>
      </c>
      <c r="D263" s="202" t="s">
        <v>204</v>
      </c>
      <c r="E263" s="203" t="s">
        <v>639</v>
      </c>
      <c r="F263" s="204" t="s">
        <v>640</v>
      </c>
      <c r="G263" s="205" t="s">
        <v>281</v>
      </c>
      <c r="H263" s="206">
        <v>243</v>
      </c>
      <c r="I263" s="207"/>
      <c r="J263" s="208">
        <f>ROUND(I263*H263,2)</f>
        <v>0</v>
      </c>
      <c r="K263" s="204" t="s">
        <v>214</v>
      </c>
      <c r="L263" s="62"/>
      <c r="M263" s="209" t="s">
        <v>21</v>
      </c>
      <c r="N263" s="210" t="s">
        <v>47</v>
      </c>
      <c r="O263" s="43"/>
      <c r="P263" s="211">
        <f>O263*H263</f>
        <v>0</v>
      </c>
      <c r="Q263" s="211">
        <v>0</v>
      </c>
      <c r="R263" s="211">
        <f>Q263*H263</f>
        <v>0</v>
      </c>
      <c r="S263" s="211">
        <v>0</v>
      </c>
      <c r="T263" s="212">
        <f>S263*H263</f>
        <v>0</v>
      </c>
      <c r="AR263" s="25" t="s">
        <v>219</v>
      </c>
      <c r="AT263" s="25" t="s">
        <v>204</v>
      </c>
      <c r="AU263" s="25" t="s">
        <v>86</v>
      </c>
      <c r="AY263" s="25" t="s">
        <v>201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25" t="s">
        <v>84</v>
      </c>
      <c r="BK263" s="213">
        <f>ROUND(I263*H263,2)</f>
        <v>0</v>
      </c>
      <c r="BL263" s="25" t="s">
        <v>219</v>
      </c>
      <c r="BM263" s="25" t="s">
        <v>641</v>
      </c>
    </row>
    <row r="264" spans="2:65" s="1" customFormat="1" ht="27">
      <c r="B264" s="42"/>
      <c r="C264" s="64"/>
      <c r="D264" s="214" t="s">
        <v>210</v>
      </c>
      <c r="E264" s="64"/>
      <c r="F264" s="215" t="s">
        <v>642</v>
      </c>
      <c r="G264" s="64"/>
      <c r="H264" s="64"/>
      <c r="I264" s="173"/>
      <c r="J264" s="64"/>
      <c r="K264" s="64"/>
      <c r="L264" s="62"/>
      <c r="M264" s="216"/>
      <c r="N264" s="43"/>
      <c r="O264" s="43"/>
      <c r="P264" s="43"/>
      <c r="Q264" s="43"/>
      <c r="R264" s="43"/>
      <c r="S264" s="43"/>
      <c r="T264" s="79"/>
      <c r="AT264" s="25" t="s">
        <v>210</v>
      </c>
      <c r="AU264" s="25" t="s">
        <v>86</v>
      </c>
    </row>
    <row r="265" spans="2:65" s="14" customFormat="1" ht="13.5">
      <c r="B265" s="242"/>
      <c r="C265" s="243"/>
      <c r="D265" s="214" t="s">
        <v>284</v>
      </c>
      <c r="E265" s="244" t="s">
        <v>21</v>
      </c>
      <c r="F265" s="245" t="s">
        <v>549</v>
      </c>
      <c r="G265" s="243"/>
      <c r="H265" s="244" t="s">
        <v>21</v>
      </c>
      <c r="I265" s="246"/>
      <c r="J265" s="243"/>
      <c r="K265" s="243"/>
      <c r="L265" s="247"/>
      <c r="M265" s="248"/>
      <c r="N265" s="249"/>
      <c r="O265" s="249"/>
      <c r="P265" s="249"/>
      <c r="Q265" s="249"/>
      <c r="R265" s="249"/>
      <c r="S265" s="249"/>
      <c r="T265" s="250"/>
      <c r="AT265" s="251" t="s">
        <v>284</v>
      </c>
      <c r="AU265" s="251" t="s">
        <v>86</v>
      </c>
      <c r="AV265" s="14" t="s">
        <v>84</v>
      </c>
      <c r="AW265" s="14" t="s">
        <v>39</v>
      </c>
      <c r="AX265" s="14" t="s">
        <v>76</v>
      </c>
      <c r="AY265" s="251" t="s">
        <v>201</v>
      </c>
    </row>
    <row r="266" spans="2:65" s="12" customFormat="1" ht="13.5">
      <c r="B266" s="220"/>
      <c r="C266" s="221"/>
      <c r="D266" s="214" t="s">
        <v>284</v>
      </c>
      <c r="E266" s="222" t="s">
        <v>21</v>
      </c>
      <c r="F266" s="223" t="s">
        <v>586</v>
      </c>
      <c r="G266" s="221"/>
      <c r="H266" s="224">
        <v>243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284</v>
      </c>
      <c r="AU266" s="230" t="s">
        <v>86</v>
      </c>
      <c r="AV266" s="12" t="s">
        <v>86</v>
      </c>
      <c r="AW266" s="12" t="s">
        <v>39</v>
      </c>
      <c r="AX266" s="12" t="s">
        <v>84</v>
      </c>
      <c r="AY266" s="230" t="s">
        <v>201</v>
      </c>
    </row>
    <row r="267" spans="2:65" s="1" customFormat="1" ht="16.5" customHeight="1">
      <c r="B267" s="42"/>
      <c r="C267" s="202" t="s">
        <v>643</v>
      </c>
      <c r="D267" s="202" t="s">
        <v>204</v>
      </c>
      <c r="E267" s="203" t="s">
        <v>644</v>
      </c>
      <c r="F267" s="204" t="s">
        <v>645</v>
      </c>
      <c r="G267" s="205" t="s">
        <v>281</v>
      </c>
      <c r="H267" s="206">
        <v>115</v>
      </c>
      <c r="I267" s="207"/>
      <c r="J267" s="208">
        <f>ROUND(I267*H267,2)</f>
        <v>0</v>
      </c>
      <c r="K267" s="204" t="s">
        <v>214</v>
      </c>
      <c r="L267" s="62"/>
      <c r="M267" s="209" t="s">
        <v>21</v>
      </c>
      <c r="N267" s="210" t="s">
        <v>47</v>
      </c>
      <c r="O267" s="43"/>
      <c r="P267" s="211">
        <f>O267*H267</f>
        <v>0</v>
      </c>
      <c r="Q267" s="211">
        <v>0.19536000000000001</v>
      </c>
      <c r="R267" s="211">
        <f>Q267*H267</f>
        <v>22.4664</v>
      </c>
      <c r="S267" s="211">
        <v>0</v>
      </c>
      <c r="T267" s="212">
        <f>S267*H267</f>
        <v>0</v>
      </c>
      <c r="AR267" s="25" t="s">
        <v>219</v>
      </c>
      <c r="AT267" s="25" t="s">
        <v>204</v>
      </c>
      <c r="AU267" s="25" t="s">
        <v>86</v>
      </c>
      <c r="AY267" s="25" t="s">
        <v>201</v>
      </c>
      <c r="BE267" s="213">
        <f>IF(N267="základní",J267,0)</f>
        <v>0</v>
      </c>
      <c r="BF267" s="213">
        <f>IF(N267="snížená",J267,0)</f>
        <v>0</v>
      </c>
      <c r="BG267" s="213">
        <f>IF(N267="zákl. přenesená",J267,0)</f>
        <v>0</v>
      </c>
      <c r="BH267" s="213">
        <f>IF(N267="sníž. přenesená",J267,0)</f>
        <v>0</v>
      </c>
      <c r="BI267" s="213">
        <f>IF(N267="nulová",J267,0)</f>
        <v>0</v>
      </c>
      <c r="BJ267" s="25" t="s">
        <v>84</v>
      </c>
      <c r="BK267" s="213">
        <f>ROUND(I267*H267,2)</f>
        <v>0</v>
      </c>
      <c r="BL267" s="25" t="s">
        <v>219</v>
      </c>
      <c r="BM267" s="25" t="s">
        <v>646</v>
      </c>
    </row>
    <row r="268" spans="2:65" s="1" customFormat="1" ht="27">
      <c r="B268" s="42"/>
      <c r="C268" s="64"/>
      <c r="D268" s="214" t="s">
        <v>210</v>
      </c>
      <c r="E268" s="64"/>
      <c r="F268" s="215" t="s">
        <v>647</v>
      </c>
      <c r="G268" s="64"/>
      <c r="H268" s="64"/>
      <c r="I268" s="173"/>
      <c r="J268" s="64"/>
      <c r="K268" s="64"/>
      <c r="L268" s="62"/>
      <c r="M268" s="216"/>
      <c r="N268" s="43"/>
      <c r="O268" s="43"/>
      <c r="P268" s="43"/>
      <c r="Q268" s="43"/>
      <c r="R268" s="43"/>
      <c r="S268" s="43"/>
      <c r="T268" s="79"/>
      <c r="AT268" s="25" t="s">
        <v>210</v>
      </c>
      <c r="AU268" s="25" t="s">
        <v>86</v>
      </c>
    </row>
    <row r="269" spans="2:65" s="14" customFormat="1" ht="13.5">
      <c r="B269" s="242"/>
      <c r="C269" s="243"/>
      <c r="D269" s="214" t="s">
        <v>284</v>
      </c>
      <c r="E269" s="244" t="s">
        <v>21</v>
      </c>
      <c r="F269" s="245" t="s">
        <v>549</v>
      </c>
      <c r="G269" s="243"/>
      <c r="H269" s="244" t="s">
        <v>21</v>
      </c>
      <c r="I269" s="246"/>
      <c r="J269" s="243"/>
      <c r="K269" s="243"/>
      <c r="L269" s="247"/>
      <c r="M269" s="248"/>
      <c r="N269" s="249"/>
      <c r="O269" s="249"/>
      <c r="P269" s="249"/>
      <c r="Q269" s="249"/>
      <c r="R269" s="249"/>
      <c r="S269" s="249"/>
      <c r="T269" s="250"/>
      <c r="AT269" s="251" t="s">
        <v>284</v>
      </c>
      <c r="AU269" s="251" t="s">
        <v>86</v>
      </c>
      <c r="AV269" s="14" t="s">
        <v>84</v>
      </c>
      <c r="AW269" s="14" t="s">
        <v>39</v>
      </c>
      <c r="AX269" s="14" t="s">
        <v>76</v>
      </c>
      <c r="AY269" s="251" t="s">
        <v>201</v>
      </c>
    </row>
    <row r="270" spans="2:65" s="12" customFormat="1" ht="13.5">
      <c r="B270" s="220"/>
      <c r="C270" s="221"/>
      <c r="D270" s="214" t="s">
        <v>284</v>
      </c>
      <c r="E270" s="222" t="s">
        <v>21</v>
      </c>
      <c r="F270" s="223" t="s">
        <v>550</v>
      </c>
      <c r="G270" s="221"/>
      <c r="H270" s="224">
        <v>115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284</v>
      </c>
      <c r="AU270" s="230" t="s">
        <v>86</v>
      </c>
      <c r="AV270" s="12" t="s">
        <v>86</v>
      </c>
      <c r="AW270" s="12" t="s">
        <v>39</v>
      </c>
      <c r="AX270" s="12" t="s">
        <v>84</v>
      </c>
      <c r="AY270" s="230" t="s">
        <v>201</v>
      </c>
    </row>
    <row r="271" spans="2:65" s="1" customFormat="1" ht="16.5" customHeight="1">
      <c r="B271" s="42"/>
      <c r="C271" s="255" t="s">
        <v>648</v>
      </c>
      <c r="D271" s="255" t="s">
        <v>497</v>
      </c>
      <c r="E271" s="256" t="s">
        <v>649</v>
      </c>
      <c r="F271" s="257" t="s">
        <v>650</v>
      </c>
      <c r="G271" s="258" t="s">
        <v>281</v>
      </c>
      <c r="H271" s="259">
        <v>116.15</v>
      </c>
      <c r="I271" s="260"/>
      <c r="J271" s="261">
        <f>ROUND(I271*H271,2)</f>
        <v>0</v>
      </c>
      <c r="K271" s="257" t="s">
        <v>214</v>
      </c>
      <c r="L271" s="262"/>
      <c r="M271" s="263" t="s">
        <v>21</v>
      </c>
      <c r="N271" s="264" t="s">
        <v>47</v>
      </c>
      <c r="O271" s="43"/>
      <c r="P271" s="211">
        <f>O271*H271</f>
        <v>0</v>
      </c>
      <c r="Q271" s="211">
        <v>0.41699999999999998</v>
      </c>
      <c r="R271" s="211">
        <f>Q271*H271</f>
        <v>48.434550000000002</v>
      </c>
      <c r="S271" s="211">
        <v>0</v>
      </c>
      <c r="T271" s="212">
        <f>S271*H271</f>
        <v>0</v>
      </c>
      <c r="AR271" s="25" t="s">
        <v>235</v>
      </c>
      <c r="AT271" s="25" t="s">
        <v>497</v>
      </c>
      <c r="AU271" s="25" t="s">
        <v>86</v>
      </c>
      <c r="AY271" s="25" t="s">
        <v>201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25" t="s">
        <v>84</v>
      </c>
      <c r="BK271" s="213">
        <f>ROUND(I271*H271,2)</f>
        <v>0</v>
      </c>
      <c r="BL271" s="25" t="s">
        <v>219</v>
      </c>
      <c r="BM271" s="25" t="s">
        <v>651</v>
      </c>
    </row>
    <row r="272" spans="2:65" s="1" customFormat="1" ht="13.5">
      <c r="B272" s="42"/>
      <c r="C272" s="64"/>
      <c r="D272" s="214" t="s">
        <v>210</v>
      </c>
      <c r="E272" s="64"/>
      <c r="F272" s="215" t="s">
        <v>650</v>
      </c>
      <c r="G272" s="64"/>
      <c r="H272" s="64"/>
      <c r="I272" s="173"/>
      <c r="J272" s="64"/>
      <c r="K272" s="64"/>
      <c r="L272" s="62"/>
      <c r="M272" s="216"/>
      <c r="N272" s="43"/>
      <c r="O272" s="43"/>
      <c r="P272" s="43"/>
      <c r="Q272" s="43"/>
      <c r="R272" s="43"/>
      <c r="S272" s="43"/>
      <c r="T272" s="79"/>
      <c r="AT272" s="25" t="s">
        <v>210</v>
      </c>
      <c r="AU272" s="25" t="s">
        <v>86</v>
      </c>
    </row>
    <row r="273" spans="2:65" s="12" customFormat="1" ht="13.5">
      <c r="B273" s="220"/>
      <c r="C273" s="221"/>
      <c r="D273" s="214" t="s">
        <v>284</v>
      </c>
      <c r="E273" s="222" t="s">
        <v>21</v>
      </c>
      <c r="F273" s="223" t="s">
        <v>652</v>
      </c>
      <c r="G273" s="221"/>
      <c r="H273" s="224">
        <v>115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284</v>
      </c>
      <c r="AU273" s="230" t="s">
        <v>86</v>
      </c>
      <c r="AV273" s="12" t="s">
        <v>86</v>
      </c>
      <c r="AW273" s="12" t="s">
        <v>39</v>
      </c>
      <c r="AX273" s="12" t="s">
        <v>84</v>
      </c>
      <c r="AY273" s="230" t="s">
        <v>201</v>
      </c>
    </row>
    <row r="274" spans="2:65" s="12" customFormat="1" ht="13.5">
      <c r="B274" s="220"/>
      <c r="C274" s="221"/>
      <c r="D274" s="214" t="s">
        <v>284</v>
      </c>
      <c r="E274" s="221"/>
      <c r="F274" s="223" t="s">
        <v>653</v>
      </c>
      <c r="G274" s="221"/>
      <c r="H274" s="224">
        <v>116.15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284</v>
      </c>
      <c r="AU274" s="230" t="s">
        <v>86</v>
      </c>
      <c r="AV274" s="12" t="s">
        <v>86</v>
      </c>
      <c r="AW274" s="12" t="s">
        <v>6</v>
      </c>
      <c r="AX274" s="12" t="s">
        <v>84</v>
      </c>
      <c r="AY274" s="230" t="s">
        <v>201</v>
      </c>
    </row>
    <row r="275" spans="2:65" s="1" customFormat="1" ht="25.5" customHeight="1">
      <c r="B275" s="42"/>
      <c r="C275" s="202" t="s">
        <v>654</v>
      </c>
      <c r="D275" s="202" t="s">
        <v>204</v>
      </c>
      <c r="E275" s="203" t="s">
        <v>655</v>
      </c>
      <c r="F275" s="204" t="s">
        <v>656</v>
      </c>
      <c r="G275" s="205" t="s">
        <v>281</v>
      </c>
      <c r="H275" s="206">
        <v>1251</v>
      </c>
      <c r="I275" s="207"/>
      <c r="J275" s="208">
        <f>ROUND(I275*H275,2)</f>
        <v>0</v>
      </c>
      <c r="K275" s="204" t="s">
        <v>214</v>
      </c>
      <c r="L275" s="62"/>
      <c r="M275" s="209" t="s">
        <v>21</v>
      </c>
      <c r="N275" s="210" t="s">
        <v>47</v>
      </c>
      <c r="O275" s="43"/>
      <c r="P275" s="211">
        <f>O275*H275</f>
        <v>0</v>
      </c>
      <c r="Q275" s="211">
        <v>8.4250000000000005E-2</v>
      </c>
      <c r="R275" s="211">
        <f>Q275*H275</f>
        <v>105.39675000000001</v>
      </c>
      <c r="S275" s="211">
        <v>0</v>
      </c>
      <c r="T275" s="212">
        <f>S275*H275</f>
        <v>0</v>
      </c>
      <c r="AR275" s="25" t="s">
        <v>219</v>
      </c>
      <c r="AT275" s="25" t="s">
        <v>204</v>
      </c>
      <c r="AU275" s="25" t="s">
        <v>86</v>
      </c>
      <c r="AY275" s="25" t="s">
        <v>201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25" t="s">
        <v>84</v>
      </c>
      <c r="BK275" s="213">
        <f>ROUND(I275*H275,2)</f>
        <v>0</v>
      </c>
      <c r="BL275" s="25" t="s">
        <v>219</v>
      </c>
      <c r="BM275" s="25" t="s">
        <v>657</v>
      </c>
    </row>
    <row r="276" spans="2:65" s="1" customFormat="1" ht="40.5">
      <c r="B276" s="42"/>
      <c r="C276" s="64"/>
      <c r="D276" s="214" t="s">
        <v>210</v>
      </c>
      <c r="E276" s="64"/>
      <c r="F276" s="215" t="s">
        <v>658</v>
      </c>
      <c r="G276" s="64"/>
      <c r="H276" s="64"/>
      <c r="I276" s="173"/>
      <c r="J276" s="64"/>
      <c r="K276" s="64"/>
      <c r="L276" s="62"/>
      <c r="M276" s="216"/>
      <c r="N276" s="43"/>
      <c r="O276" s="43"/>
      <c r="P276" s="43"/>
      <c r="Q276" s="43"/>
      <c r="R276" s="43"/>
      <c r="S276" s="43"/>
      <c r="T276" s="79"/>
      <c r="AT276" s="25" t="s">
        <v>210</v>
      </c>
      <c r="AU276" s="25" t="s">
        <v>86</v>
      </c>
    </row>
    <row r="277" spans="2:65" s="14" customFormat="1" ht="13.5">
      <c r="B277" s="242"/>
      <c r="C277" s="243"/>
      <c r="D277" s="214" t="s">
        <v>284</v>
      </c>
      <c r="E277" s="244" t="s">
        <v>21</v>
      </c>
      <c r="F277" s="245" t="s">
        <v>549</v>
      </c>
      <c r="G277" s="243"/>
      <c r="H277" s="244" t="s">
        <v>21</v>
      </c>
      <c r="I277" s="246"/>
      <c r="J277" s="243"/>
      <c r="K277" s="243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284</v>
      </c>
      <c r="AU277" s="251" t="s">
        <v>86</v>
      </c>
      <c r="AV277" s="14" t="s">
        <v>84</v>
      </c>
      <c r="AW277" s="14" t="s">
        <v>39</v>
      </c>
      <c r="AX277" s="14" t="s">
        <v>76</v>
      </c>
      <c r="AY277" s="251" t="s">
        <v>201</v>
      </c>
    </row>
    <row r="278" spans="2:65" s="12" customFormat="1" ht="13.5">
      <c r="B278" s="220"/>
      <c r="C278" s="221"/>
      <c r="D278" s="214" t="s">
        <v>284</v>
      </c>
      <c r="E278" s="222" t="s">
        <v>21</v>
      </c>
      <c r="F278" s="223" t="s">
        <v>659</v>
      </c>
      <c r="G278" s="221"/>
      <c r="H278" s="224">
        <v>1251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284</v>
      </c>
      <c r="AU278" s="230" t="s">
        <v>86</v>
      </c>
      <c r="AV278" s="12" t="s">
        <v>86</v>
      </c>
      <c r="AW278" s="12" t="s">
        <v>39</v>
      </c>
      <c r="AX278" s="12" t="s">
        <v>84</v>
      </c>
      <c r="AY278" s="230" t="s">
        <v>201</v>
      </c>
    </row>
    <row r="279" spans="2:65" s="1" customFormat="1" ht="16.5" customHeight="1">
      <c r="B279" s="42"/>
      <c r="C279" s="255" t="s">
        <v>660</v>
      </c>
      <c r="D279" s="255" t="s">
        <v>497</v>
      </c>
      <c r="E279" s="256" t="s">
        <v>661</v>
      </c>
      <c r="F279" s="257" t="s">
        <v>662</v>
      </c>
      <c r="G279" s="258" t="s">
        <v>281</v>
      </c>
      <c r="H279" s="259">
        <v>1217.05</v>
      </c>
      <c r="I279" s="260"/>
      <c r="J279" s="261">
        <f>ROUND(I279*H279,2)</f>
        <v>0</v>
      </c>
      <c r="K279" s="257" t="s">
        <v>214</v>
      </c>
      <c r="L279" s="262"/>
      <c r="M279" s="263" t="s">
        <v>21</v>
      </c>
      <c r="N279" s="264" t="s">
        <v>47</v>
      </c>
      <c r="O279" s="43"/>
      <c r="P279" s="211">
        <f>O279*H279</f>
        <v>0</v>
      </c>
      <c r="Q279" s="211">
        <v>0.13100000000000001</v>
      </c>
      <c r="R279" s="211">
        <f>Q279*H279</f>
        <v>159.43355</v>
      </c>
      <c r="S279" s="211">
        <v>0</v>
      </c>
      <c r="T279" s="212">
        <f>S279*H279</f>
        <v>0</v>
      </c>
      <c r="AR279" s="25" t="s">
        <v>235</v>
      </c>
      <c r="AT279" s="25" t="s">
        <v>497</v>
      </c>
      <c r="AU279" s="25" t="s">
        <v>86</v>
      </c>
      <c r="AY279" s="25" t="s">
        <v>201</v>
      </c>
      <c r="BE279" s="213">
        <f>IF(N279="základní",J279,0)</f>
        <v>0</v>
      </c>
      <c r="BF279" s="213">
        <f>IF(N279="snížená",J279,0)</f>
        <v>0</v>
      </c>
      <c r="BG279" s="213">
        <f>IF(N279="zákl. přenesená",J279,0)</f>
        <v>0</v>
      </c>
      <c r="BH279" s="213">
        <f>IF(N279="sníž. přenesená",J279,0)</f>
        <v>0</v>
      </c>
      <c r="BI279" s="213">
        <f>IF(N279="nulová",J279,0)</f>
        <v>0</v>
      </c>
      <c r="BJ279" s="25" t="s">
        <v>84</v>
      </c>
      <c r="BK279" s="213">
        <f>ROUND(I279*H279,2)</f>
        <v>0</v>
      </c>
      <c r="BL279" s="25" t="s">
        <v>219</v>
      </c>
      <c r="BM279" s="25" t="s">
        <v>663</v>
      </c>
    </row>
    <row r="280" spans="2:65" s="1" customFormat="1" ht="13.5">
      <c r="B280" s="42"/>
      <c r="C280" s="64"/>
      <c r="D280" s="214" t="s">
        <v>210</v>
      </c>
      <c r="E280" s="64"/>
      <c r="F280" s="215" t="s">
        <v>662</v>
      </c>
      <c r="G280" s="64"/>
      <c r="H280" s="64"/>
      <c r="I280" s="173"/>
      <c r="J280" s="64"/>
      <c r="K280" s="64"/>
      <c r="L280" s="62"/>
      <c r="M280" s="216"/>
      <c r="N280" s="43"/>
      <c r="O280" s="43"/>
      <c r="P280" s="43"/>
      <c r="Q280" s="43"/>
      <c r="R280" s="43"/>
      <c r="S280" s="43"/>
      <c r="T280" s="79"/>
      <c r="AT280" s="25" t="s">
        <v>210</v>
      </c>
      <c r="AU280" s="25" t="s">
        <v>86</v>
      </c>
    </row>
    <row r="281" spans="2:65" s="14" customFormat="1" ht="13.5">
      <c r="B281" s="242"/>
      <c r="C281" s="243"/>
      <c r="D281" s="214" t="s">
        <v>284</v>
      </c>
      <c r="E281" s="244" t="s">
        <v>21</v>
      </c>
      <c r="F281" s="245" t="s">
        <v>549</v>
      </c>
      <c r="G281" s="243"/>
      <c r="H281" s="244" t="s">
        <v>21</v>
      </c>
      <c r="I281" s="246"/>
      <c r="J281" s="243"/>
      <c r="K281" s="243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284</v>
      </c>
      <c r="AU281" s="251" t="s">
        <v>86</v>
      </c>
      <c r="AV281" s="14" t="s">
        <v>84</v>
      </c>
      <c r="AW281" s="14" t="s">
        <v>39</v>
      </c>
      <c r="AX281" s="14" t="s">
        <v>76</v>
      </c>
      <c r="AY281" s="251" t="s">
        <v>201</v>
      </c>
    </row>
    <row r="282" spans="2:65" s="12" customFormat="1" ht="13.5">
      <c r="B282" s="220"/>
      <c r="C282" s="221"/>
      <c r="D282" s="214" t="s">
        <v>284</v>
      </c>
      <c r="E282" s="222" t="s">
        <v>21</v>
      </c>
      <c r="F282" s="223" t="s">
        <v>558</v>
      </c>
      <c r="G282" s="221"/>
      <c r="H282" s="224">
        <v>1205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284</v>
      </c>
      <c r="AU282" s="230" t="s">
        <v>86</v>
      </c>
      <c r="AV282" s="12" t="s">
        <v>86</v>
      </c>
      <c r="AW282" s="12" t="s">
        <v>39</v>
      </c>
      <c r="AX282" s="12" t="s">
        <v>84</v>
      </c>
      <c r="AY282" s="230" t="s">
        <v>201</v>
      </c>
    </row>
    <row r="283" spans="2:65" s="12" customFormat="1" ht="13.5">
      <c r="B283" s="220"/>
      <c r="C283" s="221"/>
      <c r="D283" s="214" t="s">
        <v>284</v>
      </c>
      <c r="E283" s="221"/>
      <c r="F283" s="223" t="s">
        <v>664</v>
      </c>
      <c r="G283" s="221"/>
      <c r="H283" s="224">
        <v>1217.05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284</v>
      </c>
      <c r="AU283" s="230" t="s">
        <v>86</v>
      </c>
      <c r="AV283" s="12" t="s">
        <v>86</v>
      </c>
      <c r="AW283" s="12" t="s">
        <v>6</v>
      </c>
      <c r="AX283" s="12" t="s">
        <v>84</v>
      </c>
      <c r="AY283" s="230" t="s">
        <v>201</v>
      </c>
    </row>
    <row r="284" spans="2:65" s="1" customFormat="1" ht="16.5" customHeight="1">
      <c r="B284" s="42"/>
      <c r="C284" s="255" t="s">
        <v>665</v>
      </c>
      <c r="D284" s="255" t="s">
        <v>497</v>
      </c>
      <c r="E284" s="256" t="s">
        <v>666</v>
      </c>
      <c r="F284" s="257" t="s">
        <v>667</v>
      </c>
      <c r="G284" s="258" t="s">
        <v>281</v>
      </c>
      <c r="H284" s="259">
        <v>46.46</v>
      </c>
      <c r="I284" s="260"/>
      <c r="J284" s="261">
        <f>ROUND(I284*H284,2)</f>
        <v>0</v>
      </c>
      <c r="K284" s="257" t="s">
        <v>214</v>
      </c>
      <c r="L284" s="262"/>
      <c r="M284" s="263" t="s">
        <v>21</v>
      </c>
      <c r="N284" s="264" t="s">
        <v>47</v>
      </c>
      <c r="O284" s="43"/>
      <c r="P284" s="211">
        <f>O284*H284</f>
        <v>0</v>
      </c>
      <c r="Q284" s="211">
        <v>0.13100000000000001</v>
      </c>
      <c r="R284" s="211">
        <f>Q284*H284</f>
        <v>6.0862600000000002</v>
      </c>
      <c r="S284" s="211">
        <v>0</v>
      </c>
      <c r="T284" s="212">
        <f>S284*H284</f>
        <v>0</v>
      </c>
      <c r="AR284" s="25" t="s">
        <v>235</v>
      </c>
      <c r="AT284" s="25" t="s">
        <v>497</v>
      </c>
      <c r="AU284" s="25" t="s">
        <v>86</v>
      </c>
      <c r="AY284" s="25" t="s">
        <v>201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25" t="s">
        <v>84</v>
      </c>
      <c r="BK284" s="213">
        <f>ROUND(I284*H284,2)</f>
        <v>0</v>
      </c>
      <c r="BL284" s="25" t="s">
        <v>219</v>
      </c>
      <c r="BM284" s="25" t="s">
        <v>668</v>
      </c>
    </row>
    <row r="285" spans="2:65" s="1" customFormat="1" ht="13.5">
      <c r="B285" s="42"/>
      <c r="C285" s="64"/>
      <c r="D285" s="214" t="s">
        <v>210</v>
      </c>
      <c r="E285" s="64"/>
      <c r="F285" s="215" t="s">
        <v>667</v>
      </c>
      <c r="G285" s="64"/>
      <c r="H285" s="64"/>
      <c r="I285" s="173"/>
      <c r="J285" s="64"/>
      <c r="K285" s="64"/>
      <c r="L285" s="62"/>
      <c r="M285" s="216"/>
      <c r="N285" s="43"/>
      <c r="O285" s="43"/>
      <c r="P285" s="43"/>
      <c r="Q285" s="43"/>
      <c r="R285" s="43"/>
      <c r="S285" s="43"/>
      <c r="T285" s="79"/>
      <c r="AT285" s="25" t="s">
        <v>210</v>
      </c>
      <c r="AU285" s="25" t="s">
        <v>86</v>
      </c>
    </row>
    <row r="286" spans="2:65" s="14" customFormat="1" ht="13.5">
      <c r="B286" s="242"/>
      <c r="C286" s="243"/>
      <c r="D286" s="214" t="s">
        <v>284</v>
      </c>
      <c r="E286" s="244" t="s">
        <v>21</v>
      </c>
      <c r="F286" s="245" t="s">
        <v>549</v>
      </c>
      <c r="G286" s="243"/>
      <c r="H286" s="244" t="s">
        <v>21</v>
      </c>
      <c r="I286" s="246"/>
      <c r="J286" s="243"/>
      <c r="K286" s="243"/>
      <c r="L286" s="247"/>
      <c r="M286" s="248"/>
      <c r="N286" s="249"/>
      <c r="O286" s="249"/>
      <c r="P286" s="249"/>
      <c r="Q286" s="249"/>
      <c r="R286" s="249"/>
      <c r="S286" s="249"/>
      <c r="T286" s="250"/>
      <c r="AT286" s="251" t="s">
        <v>284</v>
      </c>
      <c r="AU286" s="251" t="s">
        <v>86</v>
      </c>
      <c r="AV286" s="14" t="s">
        <v>84</v>
      </c>
      <c r="AW286" s="14" t="s">
        <v>39</v>
      </c>
      <c r="AX286" s="14" t="s">
        <v>76</v>
      </c>
      <c r="AY286" s="251" t="s">
        <v>201</v>
      </c>
    </row>
    <row r="287" spans="2:65" s="12" customFormat="1" ht="13.5">
      <c r="B287" s="220"/>
      <c r="C287" s="221"/>
      <c r="D287" s="214" t="s">
        <v>284</v>
      </c>
      <c r="E287" s="222" t="s">
        <v>21</v>
      </c>
      <c r="F287" s="223" t="s">
        <v>669</v>
      </c>
      <c r="G287" s="221"/>
      <c r="H287" s="224">
        <v>46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284</v>
      </c>
      <c r="AU287" s="230" t="s">
        <v>86</v>
      </c>
      <c r="AV287" s="12" t="s">
        <v>86</v>
      </c>
      <c r="AW287" s="12" t="s">
        <v>39</v>
      </c>
      <c r="AX287" s="12" t="s">
        <v>84</v>
      </c>
      <c r="AY287" s="230" t="s">
        <v>201</v>
      </c>
    </row>
    <row r="288" spans="2:65" s="12" customFormat="1" ht="13.5">
      <c r="B288" s="220"/>
      <c r="C288" s="221"/>
      <c r="D288" s="214" t="s">
        <v>284</v>
      </c>
      <c r="E288" s="221"/>
      <c r="F288" s="223" t="s">
        <v>670</v>
      </c>
      <c r="G288" s="221"/>
      <c r="H288" s="224">
        <v>46.46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284</v>
      </c>
      <c r="AU288" s="230" t="s">
        <v>86</v>
      </c>
      <c r="AV288" s="12" t="s">
        <v>86</v>
      </c>
      <c r="AW288" s="12" t="s">
        <v>6</v>
      </c>
      <c r="AX288" s="12" t="s">
        <v>84</v>
      </c>
      <c r="AY288" s="230" t="s">
        <v>201</v>
      </c>
    </row>
    <row r="289" spans="2:65" s="1" customFormat="1" ht="25.5" customHeight="1">
      <c r="B289" s="42"/>
      <c r="C289" s="202" t="s">
        <v>671</v>
      </c>
      <c r="D289" s="202" t="s">
        <v>204</v>
      </c>
      <c r="E289" s="203" t="s">
        <v>672</v>
      </c>
      <c r="F289" s="204" t="s">
        <v>673</v>
      </c>
      <c r="G289" s="205" t="s">
        <v>281</v>
      </c>
      <c r="H289" s="206">
        <v>1251</v>
      </c>
      <c r="I289" s="207"/>
      <c r="J289" s="208">
        <f>ROUND(I289*H289,2)</f>
        <v>0</v>
      </c>
      <c r="K289" s="204" t="s">
        <v>214</v>
      </c>
      <c r="L289" s="62"/>
      <c r="M289" s="209" t="s">
        <v>21</v>
      </c>
      <c r="N289" s="210" t="s">
        <v>47</v>
      </c>
      <c r="O289" s="43"/>
      <c r="P289" s="211">
        <f>O289*H289</f>
        <v>0</v>
      </c>
      <c r="Q289" s="211">
        <v>0</v>
      </c>
      <c r="R289" s="211">
        <f>Q289*H289</f>
        <v>0</v>
      </c>
      <c r="S289" s="211">
        <v>0</v>
      </c>
      <c r="T289" s="212">
        <f>S289*H289</f>
        <v>0</v>
      </c>
      <c r="AR289" s="25" t="s">
        <v>219</v>
      </c>
      <c r="AT289" s="25" t="s">
        <v>204</v>
      </c>
      <c r="AU289" s="25" t="s">
        <v>86</v>
      </c>
      <c r="AY289" s="25" t="s">
        <v>201</v>
      </c>
      <c r="BE289" s="213">
        <f>IF(N289="základní",J289,0)</f>
        <v>0</v>
      </c>
      <c r="BF289" s="213">
        <f>IF(N289="snížená",J289,0)</f>
        <v>0</v>
      </c>
      <c r="BG289" s="213">
        <f>IF(N289="zákl. přenesená",J289,0)</f>
        <v>0</v>
      </c>
      <c r="BH289" s="213">
        <f>IF(N289="sníž. přenesená",J289,0)</f>
        <v>0</v>
      </c>
      <c r="BI289" s="213">
        <f>IF(N289="nulová",J289,0)</f>
        <v>0</v>
      </c>
      <c r="BJ289" s="25" t="s">
        <v>84</v>
      </c>
      <c r="BK289" s="213">
        <f>ROUND(I289*H289,2)</f>
        <v>0</v>
      </c>
      <c r="BL289" s="25" t="s">
        <v>219</v>
      </c>
      <c r="BM289" s="25" t="s">
        <v>674</v>
      </c>
    </row>
    <row r="290" spans="2:65" s="1" customFormat="1" ht="54">
      <c r="B290" s="42"/>
      <c r="C290" s="64"/>
      <c r="D290" s="214" t="s">
        <v>210</v>
      </c>
      <c r="E290" s="64"/>
      <c r="F290" s="215" t="s">
        <v>675</v>
      </c>
      <c r="G290" s="64"/>
      <c r="H290" s="64"/>
      <c r="I290" s="173"/>
      <c r="J290" s="64"/>
      <c r="K290" s="64"/>
      <c r="L290" s="62"/>
      <c r="M290" s="216"/>
      <c r="N290" s="43"/>
      <c r="O290" s="43"/>
      <c r="P290" s="43"/>
      <c r="Q290" s="43"/>
      <c r="R290" s="43"/>
      <c r="S290" s="43"/>
      <c r="T290" s="79"/>
      <c r="AT290" s="25" t="s">
        <v>210</v>
      </c>
      <c r="AU290" s="25" t="s">
        <v>86</v>
      </c>
    </row>
    <row r="291" spans="2:65" s="12" customFormat="1" ht="13.5">
      <c r="B291" s="220"/>
      <c r="C291" s="221"/>
      <c r="D291" s="214" t="s">
        <v>284</v>
      </c>
      <c r="E291" s="222" t="s">
        <v>21</v>
      </c>
      <c r="F291" s="223" t="s">
        <v>676</v>
      </c>
      <c r="G291" s="221"/>
      <c r="H291" s="224">
        <v>1251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284</v>
      </c>
      <c r="AU291" s="230" t="s">
        <v>86</v>
      </c>
      <c r="AV291" s="12" t="s">
        <v>86</v>
      </c>
      <c r="AW291" s="12" t="s">
        <v>39</v>
      </c>
      <c r="AX291" s="12" t="s">
        <v>84</v>
      </c>
      <c r="AY291" s="230" t="s">
        <v>201</v>
      </c>
    </row>
    <row r="292" spans="2:65" s="1" customFormat="1" ht="25.5" customHeight="1">
      <c r="B292" s="42"/>
      <c r="C292" s="202" t="s">
        <v>677</v>
      </c>
      <c r="D292" s="202" t="s">
        <v>204</v>
      </c>
      <c r="E292" s="203" t="s">
        <v>678</v>
      </c>
      <c r="F292" s="204" t="s">
        <v>679</v>
      </c>
      <c r="G292" s="205" t="s">
        <v>281</v>
      </c>
      <c r="H292" s="206">
        <v>390.65</v>
      </c>
      <c r="I292" s="207"/>
      <c r="J292" s="208">
        <f>ROUND(I292*H292,2)</f>
        <v>0</v>
      </c>
      <c r="K292" s="204" t="s">
        <v>214</v>
      </c>
      <c r="L292" s="62"/>
      <c r="M292" s="209" t="s">
        <v>21</v>
      </c>
      <c r="N292" s="210" t="s">
        <v>47</v>
      </c>
      <c r="O292" s="43"/>
      <c r="P292" s="211">
        <f>O292*H292</f>
        <v>0</v>
      </c>
      <c r="Q292" s="211">
        <v>0.10362</v>
      </c>
      <c r="R292" s="211">
        <f>Q292*H292</f>
        <v>40.479152999999997</v>
      </c>
      <c r="S292" s="211">
        <v>0</v>
      </c>
      <c r="T292" s="212">
        <f>S292*H292</f>
        <v>0</v>
      </c>
      <c r="AR292" s="25" t="s">
        <v>219</v>
      </c>
      <c r="AT292" s="25" t="s">
        <v>204</v>
      </c>
      <c r="AU292" s="25" t="s">
        <v>86</v>
      </c>
      <c r="AY292" s="25" t="s">
        <v>201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25" t="s">
        <v>84</v>
      </c>
      <c r="BK292" s="213">
        <f>ROUND(I292*H292,2)</f>
        <v>0</v>
      </c>
      <c r="BL292" s="25" t="s">
        <v>219</v>
      </c>
      <c r="BM292" s="25" t="s">
        <v>680</v>
      </c>
    </row>
    <row r="293" spans="2:65" s="1" customFormat="1" ht="40.5">
      <c r="B293" s="42"/>
      <c r="C293" s="64"/>
      <c r="D293" s="214" t="s">
        <v>210</v>
      </c>
      <c r="E293" s="64"/>
      <c r="F293" s="215" t="s">
        <v>681</v>
      </c>
      <c r="G293" s="64"/>
      <c r="H293" s="64"/>
      <c r="I293" s="173"/>
      <c r="J293" s="64"/>
      <c r="K293" s="64"/>
      <c r="L293" s="62"/>
      <c r="M293" s="216"/>
      <c r="N293" s="43"/>
      <c r="O293" s="43"/>
      <c r="P293" s="43"/>
      <c r="Q293" s="43"/>
      <c r="R293" s="43"/>
      <c r="S293" s="43"/>
      <c r="T293" s="79"/>
      <c r="AT293" s="25" t="s">
        <v>210</v>
      </c>
      <c r="AU293" s="25" t="s">
        <v>86</v>
      </c>
    </row>
    <row r="294" spans="2:65" s="14" customFormat="1" ht="13.5">
      <c r="B294" s="242"/>
      <c r="C294" s="243"/>
      <c r="D294" s="214" t="s">
        <v>284</v>
      </c>
      <c r="E294" s="244" t="s">
        <v>21</v>
      </c>
      <c r="F294" s="245" t="s">
        <v>549</v>
      </c>
      <c r="G294" s="243"/>
      <c r="H294" s="244" t="s">
        <v>21</v>
      </c>
      <c r="I294" s="246"/>
      <c r="J294" s="243"/>
      <c r="K294" s="243"/>
      <c r="L294" s="247"/>
      <c r="M294" s="248"/>
      <c r="N294" s="249"/>
      <c r="O294" s="249"/>
      <c r="P294" s="249"/>
      <c r="Q294" s="249"/>
      <c r="R294" s="249"/>
      <c r="S294" s="249"/>
      <c r="T294" s="250"/>
      <c r="AT294" s="251" t="s">
        <v>284</v>
      </c>
      <c r="AU294" s="251" t="s">
        <v>86</v>
      </c>
      <c r="AV294" s="14" t="s">
        <v>84</v>
      </c>
      <c r="AW294" s="14" t="s">
        <v>39</v>
      </c>
      <c r="AX294" s="14" t="s">
        <v>76</v>
      </c>
      <c r="AY294" s="251" t="s">
        <v>201</v>
      </c>
    </row>
    <row r="295" spans="2:65" s="12" customFormat="1" ht="13.5">
      <c r="B295" s="220"/>
      <c r="C295" s="221"/>
      <c r="D295" s="214" t="s">
        <v>284</v>
      </c>
      <c r="E295" s="222" t="s">
        <v>21</v>
      </c>
      <c r="F295" s="223" t="s">
        <v>559</v>
      </c>
      <c r="G295" s="221"/>
      <c r="H295" s="224">
        <v>132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284</v>
      </c>
      <c r="AU295" s="230" t="s">
        <v>86</v>
      </c>
      <c r="AV295" s="12" t="s">
        <v>86</v>
      </c>
      <c r="AW295" s="12" t="s">
        <v>39</v>
      </c>
      <c r="AX295" s="12" t="s">
        <v>76</v>
      </c>
      <c r="AY295" s="230" t="s">
        <v>201</v>
      </c>
    </row>
    <row r="296" spans="2:65" s="12" customFormat="1" ht="13.5">
      <c r="B296" s="220"/>
      <c r="C296" s="221"/>
      <c r="D296" s="214" t="s">
        <v>284</v>
      </c>
      <c r="E296" s="222" t="s">
        <v>21</v>
      </c>
      <c r="F296" s="223" t="s">
        <v>560</v>
      </c>
      <c r="G296" s="221"/>
      <c r="H296" s="224">
        <v>193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284</v>
      </c>
      <c r="AU296" s="230" t="s">
        <v>86</v>
      </c>
      <c r="AV296" s="12" t="s">
        <v>86</v>
      </c>
      <c r="AW296" s="12" t="s">
        <v>39</v>
      </c>
      <c r="AX296" s="12" t="s">
        <v>76</v>
      </c>
      <c r="AY296" s="230" t="s">
        <v>201</v>
      </c>
    </row>
    <row r="297" spans="2:65" s="12" customFormat="1" ht="13.5">
      <c r="B297" s="220"/>
      <c r="C297" s="221"/>
      <c r="D297" s="214" t="s">
        <v>284</v>
      </c>
      <c r="E297" s="222" t="s">
        <v>21</v>
      </c>
      <c r="F297" s="223" t="s">
        <v>682</v>
      </c>
      <c r="G297" s="221"/>
      <c r="H297" s="224">
        <v>20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284</v>
      </c>
      <c r="AU297" s="230" t="s">
        <v>86</v>
      </c>
      <c r="AV297" s="12" t="s">
        <v>86</v>
      </c>
      <c r="AW297" s="12" t="s">
        <v>39</v>
      </c>
      <c r="AX297" s="12" t="s">
        <v>76</v>
      </c>
      <c r="AY297" s="230" t="s">
        <v>201</v>
      </c>
    </row>
    <row r="298" spans="2:65" s="12" customFormat="1" ht="13.5">
      <c r="B298" s="220"/>
      <c r="C298" s="221"/>
      <c r="D298" s="214" t="s">
        <v>284</v>
      </c>
      <c r="E298" s="222" t="s">
        <v>21</v>
      </c>
      <c r="F298" s="223" t="s">
        <v>683</v>
      </c>
      <c r="G298" s="221"/>
      <c r="H298" s="224">
        <v>6.25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284</v>
      </c>
      <c r="AU298" s="230" t="s">
        <v>86</v>
      </c>
      <c r="AV298" s="12" t="s">
        <v>86</v>
      </c>
      <c r="AW298" s="12" t="s">
        <v>39</v>
      </c>
      <c r="AX298" s="12" t="s">
        <v>76</v>
      </c>
      <c r="AY298" s="230" t="s">
        <v>201</v>
      </c>
    </row>
    <row r="299" spans="2:65" s="12" customFormat="1" ht="13.5">
      <c r="B299" s="220"/>
      <c r="C299" s="221"/>
      <c r="D299" s="214" t="s">
        <v>284</v>
      </c>
      <c r="E299" s="222" t="s">
        <v>21</v>
      </c>
      <c r="F299" s="223" t="s">
        <v>684</v>
      </c>
      <c r="G299" s="221"/>
      <c r="H299" s="224">
        <v>4.4000000000000004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284</v>
      </c>
      <c r="AU299" s="230" t="s">
        <v>86</v>
      </c>
      <c r="AV299" s="12" t="s">
        <v>86</v>
      </c>
      <c r="AW299" s="12" t="s">
        <v>39</v>
      </c>
      <c r="AX299" s="12" t="s">
        <v>76</v>
      </c>
      <c r="AY299" s="230" t="s">
        <v>201</v>
      </c>
    </row>
    <row r="300" spans="2:65" s="12" customFormat="1" ht="13.5">
      <c r="B300" s="220"/>
      <c r="C300" s="221"/>
      <c r="D300" s="214" t="s">
        <v>284</v>
      </c>
      <c r="E300" s="222" t="s">
        <v>21</v>
      </c>
      <c r="F300" s="223" t="s">
        <v>685</v>
      </c>
      <c r="G300" s="221"/>
      <c r="H300" s="224">
        <v>35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284</v>
      </c>
      <c r="AU300" s="230" t="s">
        <v>86</v>
      </c>
      <c r="AV300" s="12" t="s">
        <v>86</v>
      </c>
      <c r="AW300" s="12" t="s">
        <v>39</v>
      </c>
      <c r="AX300" s="12" t="s">
        <v>76</v>
      </c>
      <c r="AY300" s="230" t="s">
        <v>201</v>
      </c>
    </row>
    <row r="301" spans="2:65" s="13" customFormat="1" ht="13.5">
      <c r="B301" s="231"/>
      <c r="C301" s="232"/>
      <c r="D301" s="214" t="s">
        <v>284</v>
      </c>
      <c r="E301" s="233" t="s">
        <v>21</v>
      </c>
      <c r="F301" s="234" t="s">
        <v>293</v>
      </c>
      <c r="G301" s="232"/>
      <c r="H301" s="235">
        <v>390.65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284</v>
      </c>
      <c r="AU301" s="241" t="s">
        <v>86</v>
      </c>
      <c r="AV301" s="13" t="s">
        <v>219</v>
      </c>
      <c r="AW301" s="13" t="s">
        <v>39</v>
      </c>
      <c r="AX301" s="13" t="s">
        <v>84</v>
      </c>
      <c r="AY301" s="241" t="s">
        <v>201</v>
      </c>
    </row>
    <row r="302" spans="2:65" s="1" customFormat="1" ht="16.5" customHeight="1">
      <c r="B302" s="42"/>
      <c r="C302" s="255" t="s">
        <v>686</v>
      </c>
      <c r="D302" s="255" t="s">
        <v>497</v>
      </c>
      <c r="E302" s="256" t="s">
        <v>687</v>
      </c>
      <c r="F302" s="257" t="s">
        <v>688</v>
      </c>
      <c r="G302" s="258" t="s">
        <v>281</v>
      </c>
      <c r="H302" s="259">
        <v>328.25</v>
      </c>
      <c r="I302" s="260"/>
      <c r="J302" s="261">
        <f>ROUND(I302*H302,2)</f>
        <v>0</v>
      </c>
      <c r="K302" s="257" t="s">
        <v>214</v>
      </c>
      <c r="L302" s="262"/>
      <c r="M302" s="263" t="s">
        <v>21</v>
      </c>
      <c r="N302" s="264" t="s">
        <v>47</v>
      </c>
      <c r="O302" s="43"/>
      <c r="P302" s="211">
        <f>O302*H302</f>
        <v>0</v>
      </c>
      <c r="Q302" s="211">
        <v>0.152</v>
      </c>
      <c r="R302" s="211">
        <f>Q302*H302</f>
        <v>49.893999999999998</v>
      </c>
      <c r="S302" s="211">
        <v>0</v>
      </c>
      <c r="T302" s="212">
        <f>S302*H302</f>
        <v>0</v>
      </c>
      <c r="AR302" s="25" t="s">
        <v>235</v>
      </c>
      <c r="AT302" s="25" t="s">
        <v>497</v>
      </c>
      <c r="AU302" s="25" t="s">
        <v>86</v>
      </c>
      <c r="AY302" s="25" t="s">
        <v>201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25" t="s">
        <v>84</v>
      </c>
      <c r="BK302" s="213">
        <f>ROUND(I302*H302,2)</f>
        <v>0</v>
      </c>
      <c r="BL302" s="25" t="s">
        <v>219</v>
      </c>
      <c r="BM302" s="25" t="s">
        <v>689</v>
      </c>
    </row>
    <row r="303" spans="2:65" s="1" customFormat="1" ht="13.5">
      <c r="B303" s="42"/>
      <c r="C303" s="64"/>
      <c r="D303" s="214" t="s">
        <v>210</v>
      </c>
      <c r="E303" s="64"/>
      <c r="F303" s="215" t="s">
        <v>688</v>
      </c>
      <c r="G303" s="64"/>
      <c r="H303" s="64"/>
      <c r="I303" s="173"/>
      <c r="J303" s="64"/>
      <c r="K303" s="64"/>
      <c r="L303" s="62"/>
      <c r="M303" s="216"/>
      <c r="N303" s="43"/>
      <c r="O303" s="43"/>
      <c r="P303" s="43"/>
      <c r="Q303" s="43"/>
      <c r="R303" s="43"/>
      <c r="S303" s="43"/>
      <c r="T303" s="79"/>
      <c r="AT303" s="25" t="s">
        <v>210</v>
      </c>
      <c r="AU303" s="25" t="s">
        <v>86</v>
      </c>
    </row>
    <row r="304" spans="2:65" s="12" customFormat="1" ht="13.5">
      <c r="B304" s="220"/>
      <c r="C304" s="221"/>
      <c r="D304" s="214" t="s">
        <v>284</v>
      </c>
      <c r="E304" s="222" t="s">
        <v>21</v>
      </c>
      <c r="F304" s="223" t="s">
        <v>559</v>
      </c>
      <c r="G304" s="221"/>
      <c r="H304" s="224">
        <v>132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284</v>
      </c>
      <c r="AU304" s="230" t="s">
        <v>86</v>
      </c>
      <c r="AV304" s="12" t="s">
        <v>86</v>
      </c>
      <c r="AW304" s="12" t="s">
        <v>39</v>
      </c>
      <c r="AX304" s="12" t="s">
        <v>76</v>
      </c>
      <c r="AY304" s="230" t="s">
        <v>201</v>
      </c>
    </row>
    <row r="305" spans="2:65" s="12" customFormat="1" ht="13.5">
      <c r="B305" s="220"/>
      <c r="C305" s="221"/>
      <c r="D305" s="214" t="s">
        <v>284</v>
      </c>
      <c r="E305" s="222" t="s">
        <v>21</v>
      </c>
      <c r="F305" s="223" t="s">
        <v>560</v>
      </c>
      <c r="G305" s="221"/>
      <c r="H305" s="224">
        <v>193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284</v>
      </c>
      <c r="AU305" s="230" t="s">
        <v>86</v>
      </c>
      <c r="AV305" s="12" t="s">
        <v>86</v>
      </c>
      <c r="AW305" s="12" t="s">
        <v>39</v>
      </c>
      <c r="AX305" s="12" t="s">
        <v>76</v>
      </c>
      <c r="AY305" s="230" t="s">
        <v>201</v>
      </c>
    </row>
    <row r="306" spans="2:65" s="13" customFormat="1" ht="13.5">
      <c r="B306" s="231"/>
      <c r="C306" s="232"/>
      <c r="D306" s="214" t="s">
        <v>284</v>
      </c>
      <c r="E306" s="233" t="s">
        <v>21</v>
      </c>
      <c r="F306" s="234" t="s">
        <v>293</v>
      </c>
      <c r="G306" s="232"/>
      <c r="H306" s="235">
        <v>325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284</v>
      </c>
      <c r="AU306" s="241" t="s">
        <v>86</v>
      </c>
      <c r="AV306" s="13" t="s">
        <v>219</v>
      </c>
      <c r="AW306" s="13" t="s">
        <v>39</v>
      </c>
      <c r="AX306" s="13" t="s">
        <v>84</v>
      </c>
      <c r="AY306" s="241" t="s">
        <v>201</v>
      </c>
    </row>
    <row r="307" spans="2:65" s="12" customFormat="1" ht="13.5">
      <c r="B307" s="220"/>
      <c r="C307" s="221"/>
      <c r="D307" s="214" t="s">
        <v>284</v>
      </c>
      <c r="E307" s="221"/>
      <c r="F307" s="223" t="s">
        <v>690</v>
      </c>
      <c r="G307" s="221"/>
      <c r="H307" s="224">
        <v>328.25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284</v>
      </c>
      <c r="AU307" s="230" t="s">
        <v>86</v>
      </c>
      <c r="AV307" s="12" t="s">
        <v>86</v>
      </c>
      <c r="AW307" s="12" t="s">
        <v>6</v>
      </c>
      <c r="AX307" s="12" t="s">
        <v>84</v>
      </c>
      <c r="AY307" s="230" t="s">
        <v>201</v>
      </c>
    </row>
    <row r="308" spans="2:65" s="1" customFormat="1" ht="16.5" customHeight="1">
      <c r="B308" s="42"/>
      <c r="C308" s="255" t="s">
        <v>691</v>
      </c>
      <c r="D308" s="255" t="s">
        <v>497</v>
      </c>
      <c r="E308" s="256" t="s">
        <v>692</v>
      </c>
      <c r="F308" s="257" t="s">
        <v>693</v>
      </c>
      <c r="G308" s="258" t="s">
        <v>281</v>
      </c>
      <c r="H308" s="259">
        <v>6.3129999999999997</v>
      </c>
      <c r="I308" s="260"/>
      <c r="J308" s="261">
        <f>ROUND(I308*H308,2)</f>
        <v>0</v>
      </c>
      <c r="K308" s="257" t="s">
        <v>214</v>
      </c>
      <c r="L308" s="262"/>
      <c r="M308" s="263" t="s">
        <v>21</v>
      </c>
      <c r="N308" s="264" t="s">
        <v>47</v>
      </c>
      <c r="O308" s="43"/>
      <c r="P308" s="211">
        <f>O308*H308</f>
        <v>0</v>
      </c>
      <c r="Q308" s="211">
        <v>0.152</v>
      </c>
      <c r="R308" s="211">
        <f>Q308*H308</f>
        <v>0.95957599999999998</v>
      </c>
      <c r="S308" s="211">
        <v>0</v>
      </c>
      <c r="T308" s="212">
        <f>S308*H308</f>
        <v>0</v>
      </c>
      <c r="AR308" s="25" t="s">
        <v>235</v>
      </c>
      <c r="AT308" s="25" t="s">
        <v>497</v>
      </c>
      <c r="AU308" s="25" t="s">
        <v>86</v>
      </c>
      <c r="AY308" s="25" t="s">
        <v>201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25" t="s">
        <v>84</v>
      </c>
      <c r="BK308" s="213">
        <f>ROUND(I308*H308,2)</f>
        <v>0</v>
      </c>
      <c r="BL308" s="25" t="s">
        <v>219</v>
      </c>
      <c r="BM308" s="25" t="s">
        <v>694</v>
      </c>
    </row>
    <row r="309" spans="2:65" s="1" customFormat="1" ht="13.5">
      <c r="B309" s="42"/>
      <c r="C309" s="64"/>
      <c r="D309" s="214" t="s">
        <v>210</v>
      </c>
      <c r="E309" s="64"/>
      <c r="F309" s="215" t="s">
        <v>693</v>
      </c>
      <c r="G309" s="64"/>
      <c r="H309" s="64"/>
      <c r="I309" s="173"/>
      <c r="J309" s="64"/>
      <c r="K309" s="64"/>
      <c r="L309" s="62"/>
      <c r="M309" s="216"/>
      <c r="N309" s="43"/>
      <c r="O309" s="43"/>
      <c r="P309" s="43"/>
      <c r="Q309" s="43"/>
      <c r="R309" s="43"/>
      <c r="S309" s="43"/>
      <c r="T309" s="79"/>
      <c r="AT309" s="25" t="s">
        <v>210</v>
      </c>
      <c r="AU309" s="25" t="s">
        <v>86</v>
      </c>
    </row>
    <row r="310" spans="2:65" s="12" customFormat="1" ht="13.5">
      <c r="B310" s="220"/>
      <c r="C310" s="221"/>
      <c r="D310" s="214" t="s">
        <v>284</v>
      </c>
      <c r="E310" s="222" t="s">
        <v>21</v>
      </c>
      <c r="F310" s="223" t="s">
        <v>683</v>
      </c>
      <c r="G310" s="221"/>
      <c r="H310" s="224">
        <v>6.25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284</v>
      </c>
      <c r="AU310" s="230" t="s">
        <v>86</v>
      </c>
      <c r="AV310" s="12" t="s">
        <v>86</v>
      </c>
      <c r="AW310" s="12" t="s">
        <v>39</v>
      </c>
      <c r="AX310" s="12" t="s">
        <v>84</v>
      </c>
      <c r="AY310" s="230" t="s">
        <v>201</v>
      </c>
    </row>
    <row r="311" spans="2:65" s="12" customFormat="1" ht="13.5">
      <c r="B311" s="220"/>
      <c r="C311" s="221"/>
      <c r="D311" s="214" t="s">
        <v>284</v>
      </c>
      <c r="E311" s="221"/>
      <c r="F311" s="223" t="s">
        <v>695</v>
      </c>
      <c r="G311" s="221"/>
      <c r="H311" s="224">
        <v>6.3129999999999997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284</v>
      </c>
      <c r="AU311" s="230" t="s">
        <v>86</v>
      </c>
      <c r="AV311" s="12" t="s">
        <v>86</v>
      </c>
      <c r="AW311" s="12" t="s">
        <v>6</v>
      </c>
      <c r="AX311" s="12" t="s">
        <v>84</v>
      </c>
      <c r="AY311" s="230" t="s">
        <v>201</v>
      </c>
    </row>
    <row r="312" spans="2:65" s="1" customFormat="1" ht="16.5" customHeight="1">
      <c r="B312" s="42"/>
      <c r="C312" s="255" t="s">
        <v>696</v>
      </c>
      <c r="D312" s="255" t="s">
        <v>497</v>
      </c>
      <c r="E312" s="256" t="s">
        <v>697</v>
      </c>
      <c r="F312" s="257" t="s">
        <v>698</v>
      </c>
      <c r="G312" s="258" t="s">
        <v>281</v>
      </c>
      <c r="H312" s="259">
        <v>4.444</v>
      </c>
      <c r="I312" s="260"/>
      <c r="J312" s="261">
        <f>ROUND(I312*H312,2)</f>
        <v>0</v>
      </c>
      <c r="K312" s="257" t="s">
        <v>21</v>
      </c>
      <c r="L312" s="262"/>
      <c r="M312" s="263" t="s">
        <v>21</v>
      </c>
      <c r="N312" s="264" t="s">
        <v>47</v>
      </c>
      <c r="O312" s="43"/>
      <c r="P312" s="211">
        <f>O312*H312</f>
        <v>0</v>
      </c>
      <c r="Q312" s="211">
        <v>0.13100000000000001</v>
      </c>
      <c r="R312" s="211">
        <f>Q312*H312</f>
        <v>0.58216400000000001</v>
      </c>
      <c r="S312" s="211">
        <v>0</v>
      </c>
      <c r="T312" s="212">
        <f>S312*H312</f>
        <v>0</v>
      </c>
      <c r="AR312" s="25" t="s">
        <v>235</v>
      </c>
      <c r="AT312" s="25" t="s">
        <v>497</v>
      </c>
      <c r="AU312" s="25" t="s">
        <v>86</v>
      </c>
      <c r="AY312" s="25" t="s">
        <v>201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25" t="s">
        <v>84</v>
      </c>
      <c r="BK312" s="213">
        <f>ROUND(I312*H312,2)</f>
        <v>0</v>
      </c>
      <c r="BL312" s="25" t="s">
        <v>219</v>
      </c>
      <c r="BM312" s="25" t="s">
        <v>699</v>
      </c>
    </row>
    <row r="313" spans="2:65" s="1" customFormat="1" ht="13.5">
      <c r="B313" s="42"/>
      <c r="C313" s="64"/>
      <c r="D313" s="214" t="s">
        <v>210</v>
      </c>
      <c r="E313" s="64"/>
      <c r="F313" s="215" t="s">
        <v>698</v>
      </c>
      <c r="G313" s="64"/>
      <c r="H313" s="64"/>
      <c r="I313" s="173"/>
      <c r="J313" s="64"/>
      <c r="K313" s="64"/>
      <c r="L313" s="62"/>
      <c r="M313" s="216"/>
      <c r="N313" s="43"/>
      <c r="O313" s="43"/>
      <c r="P313" s="43"/>
      <c r="Q313" s="43"/>
      <c r="R313" s="43"/>
      <c r="S313" s="43"/>
      <c r="T313" s="79"/>
      <c r="AT313" s="25" t="s">
        <v>210</v>
      </c>
      <c r="AU313" s="25" t="s">
        <v>86</v>
      </c>
    </row>
    <row r="314" spans="2:65" s="12" customFormat="1" ht="13.5">
      <c r="B314" s="220"/>
      <c r="C314" s="221"/>
      <c r="D314" s="214" t="s">
        <v>284</v>
      </c>
      <c r="E314" s="222" t="s">
        <v>21</v>
      </c>
      <c r="F314" s="223" t="s">
        <v>700</v>
      </c>
      <c r="G314" s="221"/>
      <c r="H314" s="224">
        <v>4.4000000000000004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284</v>
      </c>
      <c r="AU314" s="230" t="s">
        <v>86</v>
      </c>
      <c r="AV314" s="12" t="s">
        <v>86</v>
      </c>
      <c r="AW314" s="12" t="s">
        <v>39</v>
      </c>
      <c r="AX314" s="12" t="s">
        <v>84</v>
      </c>
      <c r="AY314" s="230" t="s">
        <v>201</v>
      </c>
    </row>
    <row r="315" spans="2:65" s="12" customFormat="1" ht="13.5">
      <c r="B315" s="220"/>
      <c r="C315" s="221"/>
      <c r="D315" s="214" t="s">
        <v>284</v>
      </c>
      <c r="E315" s="221"/>
      <c r="F315" s="223" t="s">
        <v>701</v>
      </c>
      <c r="G315" s="221"/>
      <c r="H315" s="224">
        <v>4.444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284</v>
      </c>
      <c r="AU315" s="230" t="s">
        <v>86</v>
      </c>
      <c r="AV315" s="12" t="s">
        <v>86</v>
      </c>
      <c r="AW315" s="12" t="s">
        <v>6</v>
      </c>
      <c r="AX315" s="12" t="s">
        <v>84</v>
      </c>
      <c r="AY315" s="230" t="s">
        <v>201</v>
      </c>
    </row>
    <row r="316" spans="2:65" s="1" customFormat="1" ht="16.5" customHeight="1">
      <c r="B316" s="42"/>
      <c r="C316" s="255" t="s">
        <v>702</v>
      </c>
      <c r="D316" s="255" t="s">
        <v>497</v>
      </c>
      <c r="E316" s="256" t="s">
        <v>703</v>
      </c>
      <c r="F316" s="257" t="s">
        <v>704</v>
      </c>
      <c r="G316" s="258" t="s">
        <v>281</v>
      </c>
      <c r="H316" s="259">
        <v>35</v>
      </c>
      <c r="I316" s="260"/>
      <c r="J316" s="261">
        <f>ROUND(I316*H316,2)</f>
        <v>0</v>
      </c>
      <c r="K316" s="257" t="s">
        <v>21</v>
      </c>
      <c r="L316" s="262"/>
      <c r="M316" s="263" t="s">
        <v>21</v>
      </c>
      <c r="N316" s="264" t="s">
        <v>47</v>
      </c>
      <c r="O316" s="43"/>
      <c r="P316" s="211">
        <f>O316*H316</f>
        <v>0</v>
      </c>
      <c r="Q316" s="211">
        <v>0.13100000000000001</v>
      </c>
      <c r="R316" s="211">
        <f>Q316*H316</f>
        <v>4.585</v>
      </c>
      <c r="S316" s="211">
        <v>0</v>
      </c>
      <c r="T316" s="212">
        <f>S316*H316</f>
        <v>0</v>
      </c>
      <c r="AR316" s="25" t="s">
        <v>235</v>
      </c>
      <c r="AT316" s="25" t="s">
        <v>497</v>
      </c>
      <c r="AU316" s="25" t="s">
        <v>86</v>
      </c>
      <c r="AY316" s="25" t="s">
        <v>201</v>
      </c>
      <c r="BE316" s="213">
        <f>IF(N316="základní",J316,0)</f>
        <v>0</v>
      </c>
      <c r="BF316" s="213">
        <f>IF(N316="snížená",J316,0)</f>
        <v>0</v>
      </c>
      <c r="BG316" s="213">
        <f>IF(N316="zákl. přenesená",J316,0)</f>
        <v>0</v>
      </c>
      <c r="BH316" s="213">
        <f>IF(N316="sníž. přenesená",J316,0)</f>
        <v>0</v>
      </c>
      <c r="BI316" s="213">
        <f>IF(N316="nulová",J316,0)</f>
        <v>0</v>
      </c>
      <c r="BJ316" s="25" t="s">
        <v>84</v>
      </c>
      <c r="BK316" s="213">
        <f>ROUND(I316*H316,2)</f>
        <v>0</v>
      </c>
      <c r="BL316" s="25" t="s">
        <v>219</v>
      </c>
      <c r="BM316" s="25" t="s">
        <v>705</v>
      </c>
    </row>
    <row r="317" spans="2:65" s="1" customFormat="1" ht="13.5">
      <c r="B317" s="42"/>
      <c r="C317" s="64"/>
      <c r="D317" s="214" t="s">
        <v>210</v>
      </c>
      <c r="E317" s="64"/>
      <c r="F317" s="215" t="s">
        <v>704</v>
      </c>
      <c r="G317" s="64"/>
      <c r="H317" s="64"/>
      <c r="I317" s="173"/>
      <c r="J317" s="64"/>
      <c r="K317" s="64"/>
      <c r="L317" s="62"/>
      <c r="M317" s="216"/>
      <c r="N317" s="43"/>
      <c r="O317" s="43"/>
      <c r="P317" s="43"/>
      <c r="Q317" s="43"/>
      <c r="R317" s="43"/>
      <c r="S317" s="43"/>
      <c r="T317" s="79"/>
      <c r="AT317" s="25" t="s">
        <v>210</v>
      </c>
      <c r="AU317" s="25" t="s">
        <v>86</v>
      </c>
    </row>
    <row r="318" spans="2:65" s="12" customFormat="1" ht="13.5">
      <c r="B318" s="220"/>
      <c r="C318" s="221"/>
      <c r="D318" s="214" t="s">
        <v>284</v>
      </c>
      <c r="E318" s="222" t="s">
        <v>21</v>
      </c>
      <c r="F318" s="223" t="s">
        <v>706</v>
      </c>
      <c r="G318" s="221"/>
      <c r="H318" s="224">
        <v>35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284</v>
      </c>
      <c r="AU318" s="230" t="s">
        <v>86</v>
      </c>
      <c r="AV318" s="12" t="s">
        <v>86</v>
      </c>
      <c r="AW318" s="12" t="s">
        <v>39</v>
      </c>
      <c r="AX318" s="12" t="s">
        <v>84</v>
      </c>
      <c r="AY318" s="230" t="s">
        <v>201</v>
      </c>
    </row>
    <row r="319" spans="2:65" s="1" customFormat="1" ht="25.5" customHeight="1">
      <c r="B319" s="42"/>
      <c r="C319" s="202" t="s">
        <v>707</v>
      </c>
      <c r="D319" s="202" t="s">
        <v>204</v>
      </c>
      <c r="E319" s="203" t="s">
        <v>708</v>
      </c>
      <c r="F319" s="204" t="s">
        <v>709</v>
      </c>
      <c r="G319" s="205" t="s">
        <v>281</v>
      </c>
      <c r="H319" s="206">
        <v>390.65</v>
      </c>
      <c r="I319" s="207"/>
      <c r="J319" s="208">
        <f>ROUND(I319*H319,2)</f>
        <v>0</v>
      </c>
      <c r="K319" s="204" t="s">
        <v>214</v>
      </c>
      <c r="L319" s="62"/>
      <c r="M319" s="209" t="s">
        <v>21</v>
      </c>
      <c r="N319" s="210" t="s">
        <v>47</v>
      </c>
      <c r="O319" s="43"/>
      <c r="P319" s="211">
        <f>O319*H319</f>
        <v>0</v>
      </c>
      <c r="Q319" s="211">
        <v>0</v>
      </c>
      <c r="R319" s="211">
        <f>Q319*H319</f>
        <v>0</v>
      </c>
      <c r="S319" s="211">
        <v>0</v>
      </c>
      <c r="T319" s="212">
        <f>S319*H319</f>
        <v>0</v>
      </c>
      <c r="AR319" s="25" t="s">
        <v>219</v>
      </c>
      <c r="AT319" s="25" t="s">
        <v>204</v>
      </c>
      <c r="AU319" s="25" t="s">
        <v>86</v>
      </c>
      <c r="AY319" s="25" t="s">
        <v>201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25" t="s">
        <v>84</v>
      </c>
      <c r="BK319" s="213">
        <f>ROUND(I319*H319,2)</f>
        <v>0</v>
      </c>
      <c r="BL319" s="25" t="s">
        <v>219</v>
      </c>
      <c r="BM319" s="25" t="s">
        <v>710</v>
      </c>
    </row>
    <row r="320" spans="2:65" s="1" customFormat="1" ht="54">
      <c r="B320" s="42"/>
      <c r="C320" s="64"/>
      <c r="D320" s="214" t="s">
        <v>210</v>
      </c>
      <c r="E320" s="64"/>
      <c r="F320" s="215" t="s">
        <v>711</v>
      </c>
      <c r="G320" s="64"/>
      <c r="H320" s="64"/>
      <c r="I320" s="173"/>
      <c r="J320" s="64"/>
      <c r="K320" s="64"/>
      <c r="L320" s="62"/>
      <c r="M320" s="216"/>
      <c r="N320" s="43"/>
      <c r="O320" s="43"/>
      <c r="P320" s="43"/>
      <c r="Q320" s="43"/>
      <c r="R320" s="43"/>
      <c r="S320" s="43"/>
      <c r="T320" s="79"/>
      <c r="AT320" s="25" t="s">
        <v>210</v>
      </c>
      <c r="AU320" s="25" t="s">
        <v>86</v>
      </c>
    </row>
    <row r="321" spans="2:65" s="12" customFormat="1" ht="13.5">
      <c r="B321" s="220"/>
      <c r="C321" s="221"/>
      <c r="D321" s="214" t="s">
        <v>284</v>
      </c>
      <c r="E321" s="222" t="s">
        <v>21</v>
      </c>
      <c r="F321" s="223" t="s">
        <v>712</v>
      </c>
      <c r="G321" s="221"/>
      <c r="H321" s="224">
        <v>390.65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284</v>
      </c>
      <c r="AU321" s="230" t="s">
        <v>86</v>
      </c>
      <c r="AV321" s="12" t="s">
        <v>86</v>
      </c>
      <c r="AW321" s="12" t="s">
        <v>39</v>
      </c>
      <c r="AX321" s="12" t="s">
        <v>84</v>
      </c>
      <c r="AY321" s="230" t="s">
        <v>201</v>
      </c>
    </row>
    <row r="322" spans="2:65" s="11" customFormat="1" ht="29.85" customHeight="1">
      <c r="B322" s="186"/>
      <c r="C322" s="187"/>
      <c r="D322" s="188" t="s">
        <v>75</v>
      </c>
      <c r="E322" s="200" t="s">
        <v>241</v>
      </c>
      <c r="F322" s="200" t="s">
        <v>344</v>
      </c>
      <c r="G322" s="187"/>
      <c r="H322" s="187"/>
      <c r="I322" s="190"/>
      <c r="J322" s="201">
        <f>BK322</f>
        <v>0</v>
      </c>
      <c r="K322" s="187"/>
      <c r="L322" s="192"/>
      <c r="M322" s="193"/>
      <c r="N322" s="194"/>
      <c r="O322" s="194"/>
      <c r="P322" s="195">
        <f>SUM(P323:P479)</f>
        <v>0</v>
      </c>
      <c r="Q322" s="194"/>
      <c r="R322" s="195">
        <f>SUM(R323:R479)</f>
        <v>262.47368</v>
      </c>
      <c r="S322" s="194"/>
      <c r="T322" s="196">
        <f>SUM(T323:T479)</f>
        <v>0</v>
      </c>
      <c r="AR322" s="197" t="s">
        <v>84</v>
      </c>
      <c r="AT322" s="198" t="s">
        <v>75</v>
      </c>
      <c r="AU322" s="198" t="s">
        <v>84</v>
      </c>
      <c r="AY322" s="197" t="s">
        <v>201</v>
      </c>
      <c r="BK322" s="199">
        <f>SUM(BK323:BK479)</f>
        <v>0</v>
      </c>
    </row>
    <row r="323" spans="2:65" s="1" customFormat="1" ht="16.5" customHeight="1">
      <c r="B323" s="42"/>
      <c r="C323" s="202" t="s">
        <v>713</v>
      </c>
      <c r="D323" s="202" t="s">
        <v>204</v>
      </c>
      <c r="E323" s="203" t="s">
        <v>714</v>
      </c>
      <c r="F323" s="204" t="s">
        <v>715</v>
      </c>
      <c r="G323" s="205" t="s">
        <v>311</v>
      </c>
      <c r="H323" s="206">
        <v>16</v>
      </c>
      <c r="I323" s="207"/>
      <c r="J323" s="208">
        <f>ROUND(I323*H323,2)</f>
        <v>0</v>
      </c>
      <c r="K323" s="204" t="s">
        <v>214</v>
      </c>
      <c r="L323" s="62"/>
      <c r="M323" s="209" t="s">
        <v>21</v>
      </c>
      <c r="N323" s="210" t="s">
        <v>47</v>
      </c>
      <c r="O323" s="43"/>
      <c r="P323" s="211">
        <f>O323*H323</f>
        <v>0</v>
      </c>
      <c r="Q323" s="211">
        <v>4.0079999999999998E-2</v>
      </c>
      <c r="R323" s="211">
        <f>Q323*H323</f>
        <v>0.64127999999999996</v>
      </c>
      <c r="S323" s="211">
        <v>0</v>
      </c>
      <c r="T323" s="212">
        <f>S323*H323</f>
        <v>0</v>
      </c>
      <c r="AR323" s="25" t="s">
        <v>219</v>
      </c>
      <c r="AT323" s="25" t="s">
        <v>204</v>
      </c>
      <c r="AU323" s="25" t="s">
        <v>86</v>
      </c>
      <c r="AY323" s="25" t="s">
        <v>201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25" t="s">
        <v>84</v>
      </c>
      <c r="BK323" s="213">
        <f>ROUND(I323*H323,2)</f>
        <v>0</v>
      </c>
      <c r="BL323" s="25" t="s">
        <v>219</v>
      </c>
      <c r="BM323" s="25" t="s">
        <v>716</v>
      </c>
    </row>
    <row r="324" spans="2:65" s="1" customFormat="1" ht="13.5">
      <c r="B324" s="42"/>
      <c r="C324" s="64"/>
      <c r="D324" s="214" t="s">
        <v>210</v>
      </c>
      <c r="E324" s="64"/>
      <c r="F324" s="215" t="s">
        <v>715</v>
      </c>
      <c r="G324" s="64"/>
      <c r="H324" s="64"/>
      <c r="I324" s="173"/>
      <c r="J324" s="64"/>
      <c r="K324" s="64"/>
      <c r="L324" s="62"/>
      <c r="M324" s="216"/>
      <c r="N324" s="43"/>
      <c r="O324" s="43"/>
      <c r="P324" s="43"/>
      <c r="Q324" s="43"/>
      <c r="R324" s="43"/>
      <c r="S324" s="43"/>
      <c r="T324" s="79"/>
      <c r="AT324" s="25" t="s">
        <v>210</v>
      </c>
      <c r="AU324" s="25" t="s">
        <v>86</v>
      </c>
    </row>
    <row r="325" spans="2:65" s="12" customFormat="1" ht="13.5">
      <c r="B325" s="220"/>
      <c r="C325" s="221"/>
      <c r="D325" s="214" t="s">
        <v>284</v>
      </c>
      <c r="E325" s="222" t="s">
        <v>21</v>
      </c>
      <c r="F325" s="223" t="s">
        <v>717</v>
      </c>
      <c r="G325" s="221"/>
      <c r="H325" s="224">
        <v>16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284</v>
      </c>
      <c r="AU325" s="230" t="s">
        <v>86</v>
      </c>
      <c r="AV325" s="12" t="s">
        <v>86</v>
      </c>
      <c r="AW325" s="12" t="s">
        <v>39</v>
      </c>
      <c r="AX325" s="12" t="s">
        <v>84</v>
      </c>
      <c r="AY325" s="230" t="s">
        <v>201</v>
      </c>
    </row>
    <row r="326" spans="2:65" s="1" customFormat="1" ht="16.5" customHeight="1">
      <c r="B326" s="42"/>
      <c r="C326" s="255" t="s">
        <v>718</v>
      </c>
      <c r="D326" s="255" t="s">
        <v>497</v>
      </c>
      <c r="E326" s="256" t="s">
        <v>719</v>
      </c>
      <c r="F326" s="257" t="s">
        <v>720</v>
      </c>
      <c r="G326" s="258" t="s">
        <v>311</v>
      </c>
      <c r="H326" s="259">
        <v>16</v>
      </c>
      <c r="I326" s="260"/>
      <c r="J326" s="261">
        <f>ROUND(I326*H326,2)</f>
        <v>0</v>
      </c>
      <c r="K326" s="257" t="s">
        <v>21</v>
      </c>
      <c r="L326" s="262"/>
      <c r="M326" s="263" t="s">
        <v>21</v>
      </c>
      <c r="N326" s="264" t="s">
        <v>47</v>
      </c>
      <c r="O326" s="43"/>
      <c r="P326" s="211">
        <f>O326*H326</f>
        <v>0</v>
      </c>
      <c r="Q326" s="211">
        <v>3.7589999999999998E-2</v>
      </c>
      <c r="R326" s="211">
        <f>Q326*H326</f>
        <v>0.60143999999999997</v>
      </c>
      <c r="S326" s="211">
        <v>0</v>
      </c>
      <c r="T326" s="212">
        <f>S326*H326</f>
        <v>0</v>
      </c>
      <c r="AR326" s="25" t="s">
        <v>235</v>
      </c>
      <c r="AT326" s="25" t="s">
        <v>497</v>
      </c>
      <c r="AU326" s="25" t="s">
        <v>86</v>
      </c>
      <c r="AY326" s="25" t="s">
        <v>201</v>
      </c>
      <c r="BE326" s="213">
        <f>IF(N326="základní",J326,0)</f>
        <v>0</v>
      </c>
      <c r="BF326" s="213">
        <f>IF(N326="snížená",J326,0)</f>
        <v>0</v>
      </c>
      <c r="BG326" s="213">
        <f>IF(N326="zákl. přenesená",J326,0)</f>
        <v>0</v>
      </c>
      <c r="BH326" s="213">
        <f>IF(N326="sníž. přenesená",J326,0)</f>
        <v>0</v>
      </c>
      <c r="BI326" s="213">
        <f>IF(N326="nulová",J326,0)</f>
        <v>0</v>
      </c>
      <c r="BJ326" s="25" t="s">
        <v>84</v>
      </c>
      <c r="BK326" s="213">
        <f>ROUND(I326*H326,2)</f>
        <v>0</v>
      </c>
      <c r="BL326" s="25" t="s">
        <v>219</v>
      </c>
      <c r="BM326" s="25" t="s">
        <v>721</v>
      </c>
    </row>
    <row r="327" spans="2:65" s="1" customFormat="1" ht="13.5">
      <c r="B327" s="42"/>
      <c r="C327" s="64"/>
      <c r="D327" s="214" t="s">
        <v>210</v>
      </c>
      <c r="E327" s="64"/>
      <c r="F327" s="215" t="s">
        <v>720</v>
      </c>
      <c r="G327" s="64"/>
      <c r="H327" s="64"/>
      <c r="I327" s="173"/>
      <c r="J327" s="64"/>
      <c r="K327" s="64"/>
      <c r="L327" s="62"/>
      <c r="M327" s="216"/>
      <c r="N327" s="43"/>
      <c r="O327" s="43"/>
      <c r="P327" s="43"/>
      <c r="Q327" s="43"/>
      <c r="R327" s="43"/>
      <c r="S327" s="43"/>
      <c r="T327" s="79"/>
      <c r="AT327" s="25" t="s">
        <v>210</v>
      </c>
      <c r="AU327" s="25" t="s">
        <v>86</v>
      </c>
    </row>
    <row r="328" spans="2:65" s="1" customFormat="1" ht="25.5" customHeight="1">
      <c r="B328" s="42"/>
      <c r="C328" s="202" t="s">
        <v>722</v>
      </c>
      <c r="D328" s="202" t="s">
        <v>204</v>
      </c>
      <c r="E328" s="203" t="s">
        <v>723</v>
      </c>
      <c r="F328" s="204" t="s">
        <v>724</v>
      </c>
      <c r="G328" s="205" t="s">
        <v>311</v>
      </c>
      <c r="H328" s="206">
        <v>52</v>
      </c>
      <c r="I328" s="207"/>
      <c r="J328" s="208">
        <f>ROUND(I328*H328,2)</f>
        <v>0</v>
      </c>
      <c r="K328" s="204" t="s">
        <v>214</v>
      </c>
      <c r="L328" s="62"/>
      <c r="M328" s="209" t="s">
        <v>21</v>
      </c>
      <c r="N328" s="210" t="s">
        <v>47</v>
      </c>
      <c r="O328" s="43"/>
      <c r="P328" s="211">
        <f>O328*H328</f>
        <v>0</v>
      </c>
      <c r="Q328" s="211">
        <v>2.8299999999999999E-2</v>
      </c>
      <c r="R328" s="211">
        <f>Q328*H328</f>
        <v>1.4716</v>
      </c>
      <c r="S328" s="211">
        <v>0</v>
      </c>
      <c r="T328" s="212">
        <f>S328*H328</f>
        <v>0</v>
      </c>
      <c r="AR328" s="25" t="s">
        <v>219</v>
      </c>
      <c r="AT328" s="25" t="s">
        <v>204</v>
      </c>
      <c r="AU328" s="25" t="s">
        <v>86</v>
      </c>
      <c r="AY328" s="25" t="s">
        <v>201</v>
      </c>
      <c r="BE328" s="213">
        <f>IF(N328="základní",J328,0)</f>
        <v>0</v>
      </c>
      <c r="BF328" s="213">
        <f>IF(N328="snížená",J328,0)</f>
        <v>0</v>
      </c>
      <c r="BG328" s="213">
        <f>IF(N328="zákl. přenesená",J328,0)</f>
        <v>0</v>
      </c>
      <c r="BH328" s="213">
        <f>IF(N328="sníž. přenesená",J328,0)</f>
        <v>0</v>
      </c>
      <c r="BI328" s="213">
        <f>IF(N328="nulová",J328,0)</f>
        <v>0</v>
      </c>
      <c r="BJ328" s="25" t="s">
        <v>84</v>
      </c>
      <c r="BK328" s="213">
        <f>ROUND(I328*H328,2)</f>
        <v>0</v>
      </c>
      <c r="BL328" s="25" t="s">
        <v>219</v>
      </c>
      <c r="BM328" s="25" t="s">
        <v>725</v>
      </c>
    </row>
    <row r="329" spans="2:65" s="1" customFormat="1" ht="27">
      <c r="B329" s="42"/>
      <c r="C329" s="64"/>
      <c r="D329" s="214" t="s">
        <v>210</v>
      </c>
      <c r="E329" s="64"/>
      <c r="F329" s="215" t="s">
        <v>726</v>
      </c>
      <c r="G329" s="64"/>
      <c r="H329" s="64"/>
      <c r="I329" s="173"/>
      <c r="J329" s="64"/>
      <c r="K329" s="64"/>
      <c r="L329" s="62"/>
      <c r="M329" s="216"/>
      <c r="N329" s="43"/>
      <c r="O329" s="43"/>
      <c r="P329" s="43"/>
      <c r="Q329" s="43"/>
      <c r="R329" s="43"/>
      <c r="S329" s="43"/>
      <c r="T329" s="79"/>
      <c r="AT329" s="25" t="s">
        <v>210</v>
      </c>
      <c r="AU329" s="25" t="s">
        <v>86</v>
      </c>
    </row>
    <row r="330" spans="2:65" s="12" customFormat="1" ht="13.5">
      <c r="B330" s="220"/>
      <c r="C330" s="221"/>
      <c r="D330" s="214" t="s">
        <v>284</v>
      </c>
      <c r="E330" s="222" t="s">
        <v>21</v>
      </c>
      <c r="F330" s="223" t="s">
        <v>727</v>
      </c>
      <c r="G330" s="221"/>
      <c r="H330" s="224">
        <v>52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284</v>
      </c>
      <c r="AU330" s="230" t="s">
        <v>86</v>
      </c>
      <c r="AV330" s="12" t="s">
        <v>86</v>
      </c>
      <c r="AW330" s="12" t="s">
        <v>39</v>
      </c>
      <c r="AX330" s="12" t="s">
        <v>84</v>
      </c>
      <c r="AY330" s="230" t="s">
        <v>201</v>
      </c>
    </row>
    <row r="331" spans="2:65" s="1" customFormat="1" ht="25.5" customHeight="1">
      <c r="B331" s="42"/>
      <c r="C331" s="202" t="s">
        <v>728</v>
      </c>
      <c r="D331" s="202" t="s">
        <v>204</v>
      </c>
      <c r="E331" s="203" t="s">
        <v>729</v>
      </c>
      <c r="F331" s="204" t="s">
        <v>730</v>
      </c>
      <c r="G331" s="205" t="s">
        <v>229</v>
      </c>
      <c r="H331" s="206">
        <v>5</v>
      </c>
      <c r="I331" s="207"/>
      <c r="J331" s="208">
        <f>ROUND(I331*H331,2)</f>
        <v>0</v>
      </c>
      <c r="K331" s="204" t="s">
        <v>21</v>
      </c>
      <c r="L331" s="62"/>
      <c r="M331" s="209" t="s">
        <v>21</v>
      </c>
      <c r="N331" s="210" t="s">
        <v>47</v>
      </c>
      <c r="O331" s="43"/>
      <c r="P331" s="211">
        <f>O331*H331</f>
        <v>0</v>
      </c>
      <c r="Q331" s="211">
        <v>0.11171</v>
      </c>
      <c r="R331" s="211">
        <f>Q331*H331</f>
        <v>0.55854999999999999</v>
      </c>
      <c r="S331" s="211">
        <v>0</v>
      </c>
      <c r="T331" s="212">
        <f>S331*H331</f>
        <v>0</v>
      </c>
      <c r="AR331" s="25" t="s">
        <v>219</v>
      </c>
      <c r="AT331" s="25" t="s">
        <v>204</v>
      </c>
      <c r="AU331" s="25" t="s">
        <v>86</v>
      </c>
      <c r="AY331" s="25" t="s">
        <v>201</v>
      </c>
      <c r="BE331" s="213">
        <f>IF(N331="základní",J331,0)</f>
        <v>0</v>
      </c>
      <c r="BF331" s="213">
        <f>IF(N331="snížená",J331,0)</f>
        <v>0</v>
      </c>
      <c r="BG331" s="213">
        <f>IF(N331="zákl. přenesená",J331,0)</f>
        <v>0</v>
      </c>
      <c r="BH331" s="213">
        <f>IF(N331="sníž. přenesená",J331,0)</f>
        <v>0</v>
      </c>
      <c r="BI331" s="213">
        <f>IF(N331="nulová",J331,0)</f>
        <v>0</v>
      </c>
      <c r="BJ331" s="25" t="s">
        <v>84</v>
      </c>
      <c r="BK331" s="213">
        <f>ROUND(I331*H331,2)</f>
        <v>0</v>
      </c>
      <c r="BL331" s="25" t="s">
        <v>219</v>
      </c>
      <c r="BM331" s="25" t="s">
        <v>731</v>
      </c>
    </row>
    <row r="332" spans="2:65" s="1" customFormat="1" ht="13.5">
      <c r="B332" s="42"/>
      <c r="C332" s="64"/>
      <c r="D332" s="214" t="s">
        <v>210</v>
      </c>
      <c r="E332" s="64"/>
      <c r="F332" s="215" t="s">
        <v>730</v>
      </c>
      <c r="G332" s="64"/>
      <c r="H332" s="64"/>
      <c r="I332" s="173"/>
      <c r="J332" s="64"/>
      <c r="K332" s="64"/>
      <c r="L332" s="62"/>
      <c r="M332" s="216"/>
      <c r="N332" s="43"/>
      <c r="O332" s="43"/>
      <c r="P332" s="43"/>
      <c r="Q332" s="43"/>
      <c r="R332" s="43"/>
      <c r="S332" s="43"/>
      <c r="T332" s="79"/>
      <c r="AT332" s="25" t="s">
        <v>210</v>
      </c>
      <c r="AU332" s="25" t="s">
        <v>86</v>
      </c>
    </row>
    <row r="333" spans="2:65" s="12" customFormat="1" ht="13.5">
      <c r="B333" s="220"/>
      <c r="C333" s="221"/>
      <c r="D333" s="214" t="s">
        <v>284</v>
      </c>
      <c r="E333" s="222" t="s">
        <v>21</v>
      </c>
      <c r="F333" s="223" t="s">
        <v>732</v>
      </c>
      <c r="G333" s="221"/>
      <c r="H333" s="224">
        <v>5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284</v>
      </c>
      <c r="AU333" s="230" t="s">
        <v>86</v>
      </c>
      <c r="AV333" s="12" t="s">
        <v>86</v>
      </c>
      <c r="AW333" s="12" t="s">
        <v>39</v>
      </c>
      <c r="AX333" s="12" t="s">
        <v>84</v>
      </c>
      <c r="AY333" s="230" t="s">
        <v>201</v>
      </c>
    </row>
    <row r="334" spans="2:65" s="1" customFormat="1" ht="25.5" customHeight="1">
      <c r="B334" s="42"/>
      <c r="C334" s="202" t="s">
        <v>733</v>
      </c>
      <c r="D334" s="202" t="s">
        <v>204</v>
      </c>
      <c r="E334" s="203" t="s">
        <v>734</v>
      </c>
      <c r="F334" s="204" t="s">
        <v>735</v>
      </c>
      <c r="G334" s="205" t="s">
        <v>229</v>
      </c>
      <c r="H334" s="206">
        <v>19</v>
      </c>
      <c r="I334" s="207"/>
      <c r="J334" s="208">
        <f>ROUND(I334*H334,2)</f>
        <v>0</v>
      </c>
      <c r="K334" s="204" t="s">
        <v>214</v>
      </c>
      <c r="L334" s="62"/>
      <c r="M334" s="209" t="s">
        <v>21</v>
      </c>
      <c r="N334" s="210" t="s">
        <v>47</v>
      </c>
      <c r="O334" s="43"/>
      <c r="P334" s="211">
        <f>O334*H334</f>
        <v>0</v>
      </c>
      <c r="Q334" s="211">
        <v>6.9999999999999999E-4</v>
      </c>
      <c r="R334" s="211">
        <f>Q334*H334</f>
        <v>1.3299999999999999E-2</v>
      </c>
      <c r="S334" s="211">
        <v>0</v>
      </c>
      <c r="T334" s="212">
        <f>S334*H334</f>
        <v>0</v>
      </c>
      <c r="AR334" s="25" t="s">
        <v>219</v>
      </c>
      <c r="AT334" s="25" t="s">
        <v>204</v>
      </c>
      <c r="AU334" s="25" t="s">
        <v>86</v>
      </c>
      <c r="AY334" s="25" t="s">
        <v>201</v>
      </c>
      <c r="BE334" s="213">
        <f>IF(N334="základní",J334,0)</f>
        <v>0</v>
      </c>
      <c r="BF334" s="213">
        <f>IF(N334="snížená",J334,0)</f>
        <v>0</v>
      </c>
      <c r="BG334" s="213">
        <f>IF(N334="zákl. přenesená",J334,0)</f>
        <v>0</v>
      </c>
      <c r="BH334" s="213">
        <f>IF(N334="sníž. přenesená",J334,0)</f>
        <v>0</v>
      </c>
      <c r="BI334" s="213">
        <f>IF(N334="nulová",J334,0)</f>
        <v>0</v>
      </c>
      <c r="BJ334" s="25" t="s">
        <v>84</v>
      </c>
      <c r="BK334" s="213">
        <f>ROUND(I334*H334,2)</f>
        <v>0</v>
      </c>
      <c r="BL334" s="25" t="s">
        <v>219</v>
      </c>
      <c r="BM334" s="25" t="s">
        <v>736</v>
      </c>
    </row>
    <row r="335" spans="2:65" s="1" customFormat="1" ht="13.5">
      <c r="B335" s="42"/>
      <c r="C335" s="64"/>
      <c r="D335" s="214" t="s">
        <v>210</v>
      </c>
      <c r="E335" s="64"/>
      <c r="F335" s="215" t="s">
        <v>737</v>
      </c>
      <c r="G335" s="64"/>
      <c r="H335" s="64"/>
      <c r="I335" s="173"/>
      <c r="J335" s="64"/>
      <c r="K335" s="64"/>
      <c r="L335" s="62"/>
      <c r="M335" s="216"/>
      <c r="N335" s="43"/>
      <c r="O335" s="43"/>
      <c r="P335" s="43"/>
      <c r="Q335" s="43"/>
      <c r="R335" s="43"/>
      <c r="S335" s="43"/>
      <c r="T335" s="79"/>
      <c r="AT335" s="25" t="s">
        <v>210</v>
      </c>
      <c r="AU335" s="25" t="s">
        <v>86</v>
      </c>
    </row>
    <row r="336" spans="2:65" s="12" customFormat="1" ht="13.5">
      <c r="B336" s="220"/>
      <c r="C336" s="221"/>
      <c r="D336" s="214" t="s">
        <v>284</v>
      </c>
      <c r="E336" s="222" t="s">
        <v>21</v>
      </c>
      <c r="F336" s="223" t="s">
        <v>738</v>
      </c>
      <c r="G336" s="221"/>
      <c r="H336" s="224">
        <v>14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284</v>
      </c>
      <c r="AU336" s="230" t="s">
        <v>86</v>
      </c>
      <c r="AV336" s="12" t="s">
        <v>86</v>
      </c>
      <c r="AW336" s="12" t="s">
        <v>39</v>
      </c>
      <c r="AX336" s="12" t="s">
        <v>76</v>
      </c>
      <c r="AY336" s="230" t="s">
        <v>201</v>
      </c>
    </row>
    <row r="337" spans="2:65" s="12" customFormat="1" ht="13.5">
      <c r="B337" s="220"/>
      <c r="C337" s="221"/>
      <c r="D337" s="214" t="s">
        <v>284</v>
      </c>
      <c r="E337" s="222" t="s">
        <v>21</v>
      </c>
      <c r="F337" s="223" t="s">
        <v>739</v>
      </c>
      <c r="G337" s="221"/>
      <c r="H337" s="224">
        <v>5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284</v>
      </c>
      <c r="AU337" s="230" t="s">
        <v>86</v>
      </c>
      <c r="AV337" s="12" t="s">
        <v>86</v>
      </c>
      <c r="AW337" s="12" t="s">
        <v>39</v>
      </c>
      <c r="AX337" s="12" t="s">
        <v>76</v>
      </c>
      <c r="AY337" s="230" t="s">
        <v>201</v>
      </c>
    </row>
    <row r="338" spans="2:65" s="13" customFormat="1" ht="13.5">
      <c r="B338" s="231"/>
      <c r="C338" s="232"/>
      <c r="D338" s="214" t="s">
        <v>284</v>
      </c>
      <c r="E338" s="233" t="s">
        <v>21</v>
      </c>
      <c r="F338" s="234" t="s">
        <v>293</v>
      </c>
      <c r="G338" s="232"/>
      <c r="H338" s="235">
        <v>19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284</v>
      </c>
      <c r="AU338" s="241" t="s">
        <v>86</v>
      </c>
      <c r="AV338" s="13" t="s">
        <v>219</v>
      </c>
      <c r="AW338" s="13" t="s">
        <v>39</v>
      </c>
      <c r="AX338" s="13" t="s">
        <v>84</v>
      </c>
      <c r="AY338" s="241" t="s">
        <v>201</v>
      </c>
    </row>
    <row r="339" spans="2:65" s="1" customFormat="1" ht="16.5" customHeight="1">
      <c r="B339" s="42"/>
      <c r="C339" s="255" t="s">
        <v>740</v>
      </c>
      <c r="D339" s="255" t="s">
        <v>497</v>
      </c>
      <c r="E339" s="256" t="s">
        <v>741</v>
      </c>
      <c r="F339" s="257" t="s">
        <v>742</v>
      </c>
      <c r="G339" s="258" t="s">
        <v>229</v>
      </c>
      <c r="H339" s="259">
        <v>1</v>
      </c>
      <c r="I339" s="260"/>
      <c r="J339" s="261">
        <f>ROUND(I339*H339,2)</f>
        <v>0</v>
      </c>
      <c r="K339" s="257" t="s">
        <v>214</v>
      </c>
      <c r="L339" s="262"/>
      <c r="M339" s="263" t="s">
        <v>21</v>
      </c>
      <c r="N339" s="264" t="s">
        <v>47</v>
      </c>
      <c r="O339" s="43"/>
      <c r="P339" s="211">
        <f>O339*H339</f>
        <v>0</v>
      </c>
      <c r="Q339" s="211">
        <v>4.0000000000000001E-3</v>
      </c>
      <c r="R339" s="211">
        <f>Q339*H339</f>
        <v>4.0000000000000001E-3</v>
      </c>
      <c r="S339" s="211">
        <v>0</v>
      </c>
      <c r="T339" s="212">
        <f>S339*H339</f>
        <v>0</v>
      </c>
      <c r="AR339" s="25" t="s">
        <v>235</v>
      </c>
      <c r="AT339" s="25" t="s">
        <v>497</v>
      </c>
      <c r="AU339" s="25" t="s">
        <v>86</v>
      </c>
      <c r="AY339" s="25" t="s">
        <v>201</v>
      </c>
      <c r="BE339" s="213">
        <f>IF(N339="základní",J339,0)</f>
        <v>0</v>
      </c>
      <c r="BF339" s="213">
        <f>IF(N339="snížená",J339,0)</f>
        <v>0</v>
      </c>
      <c r="BG339" s="213">
        <f>IF(N339="zákl. přenesená",J339,0)</f>
        <v>0</v>
      </c>
      <c r="BH339" s="213">
        <f>IF(N339="sníž. přenesená",J339,0)</f>
        <v>0</v>
      </c>
      <c r="BI339" s="213">
        <f>IF(N339="nulová",J339,0)</f>
        <v>0</v>
      </c>
      <c r="BJ339" s="25" t="s">
        <v>84</v>
      </c>
      <c r="BK339" s="213">
        <f>ROUND(I339*H339,2)</f>
        <v>0</v>
      </c>
      <c r="BL339" s="25" t="s">
        <v>219</v>
      </c>
      <c r="BM339" s="25" t="s">
        <v>743</v>
      </c>
    </row>
    <row r="340" spans="2:65" s="1" customFormat="1" ht="13.5">
      <c r="B340" s="42"/>
      <c r="C340" s="64"/>
      <c r="D340" s="214" t="s">
        <v>210</v>
      </c>
      <c r="E340" s="64"/>
      <c r="F340" s="215" t="s">
        <v>742</v>
      </c>
      <c r="G340" s="64"/>
      <c r="H340" s="64"/>
      <c r="I340" s="173"/>
      <c r="J340" s="64"/>
      <c r="K340" s="64"/>
      <c r="L340" s="62"/>
      <c r="M340" s="216"/>
      <c r="N340" s="43"/>
      <c r="O340" s="43"/>
      <c r="P340" s="43"/>
      <c r="Q340" s="43"/>
      <c r="R340" s="43"/>
      <c r="S340" s="43"/>
      <c r="T340" s="79"/>
      <c r="AT340" s="25" t="s">
        <v>210</v>
      </c>
      <c r="AU340" s="25" t="s">
        <v>86</v>
      </c>
    </row>
    <row r="341" spans="2:65" s="12" customFormat="1" ht="13.5">
      <c r="B341" s="220"/>
      <c r="C341" s="221"/>
      <c r="D341" s="214" t="s">
        <v>284</v>
      </c>
      <c r="E341" s="222" t="s">
        <v>21</v>
      </c>
      <c r="F341" s="223" t="s">
        <v>744</v>
      </c>
      <c r="G341" s="221"/>
      <c r="H341" s="224">
        <v>1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284</v>
      </c>
      <c r="AU341" s="230" t="s">
        <v>86</v>
      </c>
      <c r="AV341" s="12" t="s">
        <v>86</v>
      </c>
      <c r="AW341" s="12" t="s">
        <v>39</v>
      </c>
      <c r="AX341" s="12" t="s">
        <v>84</v>
      </c>
      <c r="AY341" s="230" t="s">
        <v>201</v>
      </c>
    </row>
    <row r="342" spans="2:65" s="1" customFormat="1" ht="16.5" customHeight="1">
      <c r="B342" s="42"/>
      <c r="C342" s="255" t="s">
        <v>745</v>
      </c>
      <c r="D342" s="255" t="s">
        <v>497</v>
      </c>
      <c r="E342" s="256" t="s">
        <v>746</v>
      </c>
      <c r="F342" s="257" t="s">
        <v>747</v>
      </c>
      <c r="G342" s="258" t="s">
        <v>229</v>
      </c>
      <c r="H342" s="259">
        <v>1</v>
      </c>
      <c r="I342" s="260"/>
      <c r="J342" s="261">
        <f>ROUND(I342*H342,2)</f>
        <v>0</v>
      </c>
      <c r="K342" s="257" t="s">
        <v>21</v>
      </c>
      <c r="L342" s="262"/>
      <c r="M342" s="263" t="s">
        <v>21</v>
      </c>
      <c r="N342" s="264" t="s">
        <v>47</v>
      </c>
      <c r="O342" s="43"/>
      <c r="P342" s="211">
        <f>O342*H342</f>
        <v>0</v>
      </c>
      <c r="Q342" s="211">
        <v>2E-3</v>
      </c>
      <c r="R342" s="211">
        <f>Q342*H342</f>
        <v>2E-3</v>
      </c>
      <c r="S342" s="211">
        <v>0</v>
      </c>
      <c r="T342" s="212">
        <f>S342*H342</f>
        <v>0</v>
      </c>
      <c r="AR342" s="25" t="s">
        <v>235</v>
      </c>
      <c r="AT342" s="25" t="s">
        <v>497</v>
      </c>
      <c r="AU342" s="25" t="s">
        <v>86</v>
      </c>
      <c r="AY342" s="25" t="s">
        <v>201</v>
      </c>
      <c r="BE342" s="213">
        <f>IF(N342="základní",J342,0)</f>
        <v>0</v>
      </c>
      <c r="BF342" s="213">
        <f>IF(N342="snížená",J342,0)</f>
        <v>0</v>
      </c>
      <c r="BG342" s="213">
        <f>IF(N342="zákl. přenesená",J342,0)</f>
        <v>0</v>
      </c>
      <c r="BH342" s="213">
        <f>IF(N342="sníž. přenesená",J342,0)</f>
        <v>0</v>
      </c>
      <c r="BI342" s="213">
        <f>IF(N342="nulová",J342,0)</f>
        <v>0</v>
      </c>
      <c r="BJ342" s="25" t="s">
        <v>84</v>
      </c>
      <c r="BK342" s="213">
        <f>ROUND(I342*H342,2)</f>
        <v>0</v>
      </c>
      <c r="BL342" s="25" t="s">
        <v>219</v>
      </c>
      <c r="BM342" s="25" t="s">
        <v>748</v>
      </c>
    </row>
    <row r="343" spans="2:65" s="1" customFormat="1" ht="13.5">
      <c r="B343" s="42"/>
      <c r="C343" s="64"/>
      <c r="D343" s="214" t="s">
        <v>210</v>
      </c>
      <c r="E343" s="64"/>
      <c r="F343" s="215" t="s">
        <v>747</v>
      </c>
      <c r="G343" s="64"/>
      <c r="H343" s="64"/>
      <c r="I343" s="173"/>
      <c r="J343" s="64"/>
      <c r="K343" s="64"/>
      <c r="L343" s="62"/>
      <c r="M343" s="216"/>
      <c r="N343" s="43"/>
      <c r="O343" s="43"/>
      <c r="P343" s="43"/>
      <c r="Q343" s="43"/>
      <c r="R343" s="43"/>
      <c r="S343" s="43"/>
      <c r="T343" s="79"/>
      <c r="AT343" s="25" t="s">
        <v>210</v>
      </c>
      <c r="AU343" s="25" t="s">
        <v>86</v>
      </c>
    </row>
    <row r="344" spans="2:65" s="12" customFormat="1" ht="13.5">
      <c r="B344" s="220"/>
      <c r="C344" s="221"/>
      <c r="D344" s="214" t="s">
        <v>284</v>
      </c>
      <c r="E344" s="222" t="s">
        <v>21</v>
      </c>
      <c r="F344" s="223" t="s">
        <v>749</v>
      </c>
      <c r="G344" s="221"/>
      <c r="H344" s="224">
        <v>1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284</v>
      </c>
      <c r="AU344" s="230" t="s">
        <v>86</v>
      </c>
      <c r="AV344" s="12" t="s">
        <v>86</v>
      </c>
      <c r="AW344" s="12" t="s">
        <v>39</v>
      </c>
      <c r="AX344" s="12" t="s">
        <v>84</v>
      </c>
      <c r="AY344" s="230" t="s">
        <v>201</v>
      </c>
    </row>
    <row r="345" spans="2:65" s="1" customFormat="1" ht="16.5" customHeight="1">
      <c r="B345" s="42"/>
      <c r="C345" s="255" t="s">
        <v>750</v>
      </c>
      <c r="D345" s="255" t="s">
        <v>497</v>
      </c>
      <c r="E345" s="256" t="s">
        <v>751</v>
      </c>
      <c r="F345" s="257" t="s">
        <v>752</v>
      </c>
      <c r="G345" s="258" t="s">
        <v>229</v>
      </c>
      <c r="H345" s="259">
        <v>7</v>
      </c>
      <c r="I345" s="260"/>
      <c r="J345" s="261">
        <f>ROUND(I345*H345,2)</f>
        <v>0</v>
      </c>
      <c r="K345" s="257" t="s">
        <v>21</v>
      </c>
      <c r="L345" s="262"/>
      <c r="M345" s="263" t="s">
        <v>21</v>
      </c>
      <c r="N345" s="264" t="s">
        <v>47</v>
      </c>
      <c r="O345" s="43"/>
      <c r="P345" s="211">
        <f>O345*H345</f>
        <v>0</v>
      </c>
      <c r="Q345" s="211">
        <v>3.0999999999999999E-3</v>
      </c>
      <c r="R345" s="211">
        <f>Q345*H345</f>
        <v>2.1700000000000001E-2</v>
      </c>
      <c r="S345" s="211">
        <v>0</v>
      </c>
      <c r="T345" s="212">
        <f>S345*H345</f>
        <v>0</v>
      </c>
      <c r="AR345" s="25" t="s">
        <v>235</v>
      </c>
      <c r="AT345" s="25" t="s">
        <v>497</v>
      </c>
      <c r="AU345" s="25" t="s">
        <v>86</v>
      </c>
      <c r="AY345" s="25" t="s">
        <v>201</v>
      </c>
      <c r="BE345" s="213">
        <f>IF(N345="základní",J345,0)</f>
        <v>0</v>
      </c>
      <c r="BF345" s="213">
        <f>IF(N345="snížená",J345,0)</f>
        <v>0</v>
      </c>
      <c r="BG345" s="213">
        <f>IF(N345="zákl. přenesená",J345,0)</f>
        <v>0</v>
      </c>
      <c r="BH345" s="213">
        <f>IF(N345="sníž. přenesená",J345,0)</f>
        <v>0</v>
      </c>
      <c r="BI345" s="213">
        <f>IF(N345="nulová",J345,0)</f>
        <v>0</v>
      </c>
      <c r="BJ345" s="25" t="s">
        <v>84</v>
      </c>
      <c r="BK345" s="213">
        <f>ROUND(I345*H345,2)</f>
        <v>0</v>
      </c>
      <c r="BL345" s="25" t="s">
        <v>219</v>
      </c>
      <c r="BM345" s="25" t="s">
        <v>753</v>
      </c>
    </row>
    <row r="346" spans="2:65" s="1" customFormat="1" ht="13.5">
      <c r="B346" s="42"/>
      <c r="C346" s="64"/>
      <c r="D346" s="214" t="s">
        <v>210</v>
      </c>
      <c r="E346" s="64"/>
      <c r="F346" s="215" t="s">
        <v>752</v>
      </c>
      <c r="G346" s="64"/>
      <c r="H346" s="64"/>
      <c r="I346" s="173"/>
      <c r="J346" s="64"/>
      <c r="K346" s="64"/>
      <c r="L346" s="62"/>
      <c r="M346" s="216"/>
      <c r="N346" s="43"/>
      <c r="O346" s="43"/>
      <c r="P346" s="43"/>
      <c r="Q346" s="43"/>
      <c r="R346" s="43"/>
      <c r="S346" s="43"/>
      <c r="T346" s="79"/>
      <c r="AT346" s="25" t="s">
        <v>210</v>
      </c>
      <c r="AU346" s="25" t="s">
        <v>86</v>
      </c>
    </row>
    <row r="347" spans="2:65" s="12" customFormat="1" ht="13.5">
      <c r="B347" s="220"/>
      <c r="C347" s="221"/>
      <c r="D347" s="214" t="s">
        <v>284</v>
      </c>
      <c r="E347" s="222" t="s">
        <v>21</v>
      </c>
      <c r="F347" s="223" t="s">
        <v>754</v>
      </c>
      <c r="G347" s="221"/>
      <c r="H347" s="224">
        <v>2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284</v>
      </c>
      <c r="AU347" s="230" t="s">
        <v>86</v>
      </c>
      <c r="AV347" s="12" t="s">
        <v>86</v>
      </c>
      <c r="AW347" s="12" t="s">
        <v>39</v>
      </c>
      <c r="AX347" s="12" t="s">
        <v>76</v>
      </c>
      <c r="AY347" s="230" t="s">
        <v>201</v>
      </c>
    </row>
    <row r="348" spans="2:65" s="12" customFormat="1" ht="13.5">
      <c r="B348" s="220"/>
      <c r="C348" s="221"/>
      <c r="D348" s="214" t="s">
        <v>284</v>
      </c>
      <c r="E348" s="222" t="s">
        <v>21</v>
      </c>
      <c r="F348" s="223" t="s">
        <v>755</v>
      </c>
      <c r="G348" s="221"/>
      <c r="H348" s="224">
        <v>1</v>
      </c>
      <c r="I348" s="225"/>
      <c r="J348" s="221"/>
      <c r="K348" s="221"/>
      <c r="L348" s="226"/>
      <c r="M348" s="227"/>
      <c r="N348" s="228"/>
      <c r="O348" s="228"/>
      <c r="P348" s="228"/>
      <c r="Q348" s="228"/>
      <c r="R348" s="228"/>
      <c r="S348" s="228"/>
      <c r="T348" s="229"/>
      <c r="AT348" s="230" t="s">
        <v>284</v>
      </c>
      <c r="AU348" s="230" t="s">
        <v>86</v>
      </c>
      <c r="AV348" s="12" t="s">
        <v>86</v>
      </c>
      <c r="AW348" s="12" t="s">
        <v>39</v>
      </c>
      <c r="AX348" s="12" t="s">
        <v>76</v>
      </c>
      <c r="AY348" s="230" t="s">
        <v>201</v>
      </c>
    </row>
    <row r="349" spans="2:65" s="12" customFormat="1" ht="13.5">
      <c r="B349" s="220"/>
      <c r="C349" s="221"/>
      <c r="D349" s="214" t="s">
        <v>284</v>
      </c>
      <c r="E349" s="222" t="s">
        <v>21</v>
      </c>
      <c r="F349" s="223" t="s">
        <v>756</v>
      </c>
      <c r="G349" s="221"/>
      <c r="H349" s="224">
        <v>3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284</v>
      </c>
      <c r="AU349" s="230" t="s">
        <v>86</v>
      </c>
      <c r="AV349" s="12" t="s">
        <v>86</v>
      </c>
      <c r="AW349" s="12" t="s">
        <v>39</v>
      </c>
      <c r="AX349" s="12" t="s">
        <v>76</v>
      </c>
      <c r="AY349" s="230" t="s">
        <v>201</v>
      </c>
    </row>
    <row r="350" spans="2:65" s="12" customFormat="1" ht="13.5">
      <c r="B350" s="220"/>
      <c r="C350" s="221"/>
      <c r="D350" s="214" t="s">
        <v>284</v>
      </c>
      <c r="E350" s="222" t="s">
        <v>21</v>
      </c>
      <c r="F350" s="223" t="s">
        <v>757</v>
      </c>
      <c r="G350" s="221"/>
      <c r="H350" s="224">
        <v>1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284</v>
      </c>
      <c r="AU350" s="230" t="s">
        <v>86</v>
      </c>
      <c r="AV350" s="12" t="s">
        <v>86</v>
      </c>
      <c r="AW350" s="12" t="s">
        <v>39</v>
      </c>
      <c r="AX350" s="12" t="s">
        <v>76</v>
      </c>
      <c r="AY350" s="230" t="s">
        <v>201</v>
      </c>
    </row>
    <row r="351" spans="2:65" s="13" customFormat="1" ht="13.5">
      <c r="B351" s="231"/>
      <c r="C351" s="232"/>
      <c r="D351" s="214" t="s">
        <v>284</v>
      </c>
      <c r="E351" s="233" t="s">
        <v>21</v>
      </c>
      <c r="F351" s="234" t="s">
        <v>293</v>
      </c>
      <c r="G351" s="232"/>
      <c r="H351" s="235">
        <v>7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284</v>
      </c>
      <c r="AU351" s="241" t="s">
        <v>86</v>
      </c>
      <c r="AV351" s="13" t="s">
        <v>219</v>
      </c>
      <c r="AW351" s="13" t="s">
        <v>39</v>
      </c>
      <c r="AX351" s="13" t="s">
        <v>84</v>
      </c>
      <c r="AY351" s="241" t="s">
        <v>201</v>
      </c>
    </row>
    <row r="352" spans="2:65" s="1" customFormat="1" ht="16.5" customHeight="1">
      <c r="B352" s="42"/>
      <c r="C352" s="255" t="s">
        <v>758</v>
      </c>
      <c r="D352" s="255" t="s">
        <v>497</v>
      </c>
      <c r="E352" s="256" t="s">
        <v>759</v>
      </c>
      <c r="F352" s="257" t="s">
        <v>760</v>
      </c>
      <c r="G352" s="258" t="s">
        <v>229</v>
      </c>
      <c r="H352" s="259">
        <v>1</v>
      </c>
      <c r="I352" s="260"/>
      <c r="J352" s="261">
        <f>ROUND(I352*H352,2)</f>
        <v>0</v>
      </c>
      <c r="K352" s="257" t="s">
        <v>21</v>
      </c>
      <c r="L352" s="262"/>
      <c r="M352" s="263" t="s">
        <v>21</v>
      </c>
      <c r="N352" s="264" t="s">
        <v>47</v>
      </c>
      <c r="O352" s="43"/>
      <c r="P352" s="211">
        <f>O352*H352</f>
        <v>0</v>
      </c>
      <c r="Q352" s="211">
        <v>3.0000000000000001E-3</v>
      </c>
      <c r="R352" s="211">
        <f>Q352*H352</f>
        <v>3.0000000000000001E-3</v>
      </c>
      <c r="S352" s="211">
        <v>0</v>
      </c>
      <c r="T352" s="212">
        <f>S352*H352</f>
        <v>0</v>
      </c>
      <c r="AR352" s="25" t="s">
        <v>235</v>
      </c>
      <c r="AT352" s="25" t="s">
        <v>497</v>
      </c>
      <c r="AU352" s="25" t="s">
        <v>86</v>
      </c>
      <c r="AY352" s="25" t="s">
        <v>201</v>
      </c>
      <c r="BE352" s="213">
        <f>IF(N352="základní",J352,0)</f>
        <v>0</v>
      </c>
      <c r="BF352" s="213">
        <f>IF(N352="snížená",J352,0)</f>
        <v>0</v>
      </c>
      <c r="BG352" s="213">
        <f>IF(N352="zákl. přenesená",J352,0)</f>
        <v>0</v>
      </c>
      <c r="BH352" s="213">
        <f>IF(N352="sníž. přenesená",J352,0)</f>
        <v>0</v>
      </c>
      <c r="BI352" s="213">
        <f>IF(N352="nulová",J352,0)</f>
        <v>0</v>
      </c>
      <c r="BJ352" s="25" t="s">
        <v>84</v>
      </c>
      <c r="BK352" s="213">
        <f>ROUND(I352*H352,2)</f>
        <v>0</v>
      </c>
      <c r="BL352" s="25" t="s">
        <v>219</v>
      </c>
      <c r="BM352" s="25" t="s">
        <v>761</v>
      </c>
    </row>
    <row r="353" spans="2:65" s="1" customFormat="1" ht="13.5">
      <c r="B353" s="42"/>
      <c r="C353" s="64"/>
      <c r="D353" s="214" t="s">
        <v>210</v>
      </c>
      <c r="E353" s="64"/>
      <c r="F353" s="215" t="s">
        <v>760</v>
      </c>
      <c r="G353" s="64"/>
      <c r="H353" s="64"/>
      <c r="I353" s="173"/>
      <c r="J353" s="64"/>
      <c r="K353" s="64"/>
      <c r="L353" s="62"/>
      <c r="M353" s="216"/>
      <c r="N353" s="43"/>
      <c r="O353" s="43"/>
      <c r="P353" s="43"/>
      <c r="Q353" s="43"/>
      <c r="R353" s="43"/>
      <c r="S353" s="43"/>
      <c r="T353" s="79"/>
      <c r="AT353" s="25" t="s">
        <v>210</v>
      </c>
      <c r="AU353" s="25" t="s">
        <v>86</v>
      </c>
    </row>
    <row r="354" spans="2:65" s="12" customFormat="1" ht="13.5">
      <c r="B354" s="220"/>
      <c r="C354" s="221"/>
      <c r="D354" s="214" t="s">
        <v>284</v>
      </c>
      <c r="E354" s="222" t="s">
        <v>21</v>
      </c>
      <c r="F354" s="223" t="s">
        <v>762</v>
      </c>
      <c r="G354" s="221"/>
      <c r="H354" s="224">
        <v>1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284</v>
      </c>
      <c r="AU354" s="230" t="s">
        <v>86</v>
      </c>
      <c r="AV354" s="12" t="s">
        <v>86</v>
      </c>
      <c r="AW354" s="12" t="s">
        <v>39</v>
      </c>
      <c r="AX354" s="12" t="s">
        <v>84</v>
      </c>
      <c r="AY354" s="230" t="s">
        <v>201</v>
      </c>
    </row>
    <row r="355" spans="2:65" s="1" customFormat="1" ht="16.5" customHeight="1">
      <c r="B355" s="42"/>
      <c r="C355" s="255" t="s">
        <v>763</v>
      </c>
      <c r="D355" s="255" t="s">
        <v>497</v>
      </c>
      <c r="E355" s="256" t="s">
        <v>764</v>
      </c>
      <c r="F355" s="257" t="s">
        <v>765</v>
      </c>
      <c r="G355" s="258" t="s">
        <v>229</v>
      </c>
      <c r="H355" s="259">
        <v>2</v>
      </c>
      <c r="I355" s="260"/>
      <c r="J355" s="261">
        <f>ROUND(I355*H355,2)</f>
        <v>0</v>
      </c>
      <c r="K355" s="257" t="s">
        <v>21</v>
      </c>
      <c r="L355" s="262"/>
      <c r="M355" s="263" t="s">
        <v>21</v>
      </c>
      <c r="N355" s="264" t="s">
        <v>47</v>
      </c>
      <c r="O355" s="43"/>
      <c r="P355" s="211">
        <f>O355*H355</f>
        <v>0</v>
      </c>
      <c r="Q355" s="211">
        <v>3.0000000000000001E-3</v>
      </c>
      <c r="R355" s="211">
        <f>Q355*H355</f>
        <v>6.0000000000000001E-3</v>
      </c>
      <c r="S355" s="211">
        <v>0</v>
      </c>
      <c r="T355" s="212">
        <f>S355*H355</f>
        <v>0</v>
      </c>
      <c r="AR355" s="25" t="s">
        <v>235</v>
      </c>
      <c r="AT355" s="25" t="s">
        <v>497</v>
      </c>
      <c r="AU355" s="25" t="s">
        <v>86</v>
      </c>
      <c r="AY355" s="25" t="s">
        <v>201</v>
      </c>
      <c r="BE355" s="213">
        <f>IF(N355="základní",J355,0)</f>
        <v>0</v>
      </c>
      <c r="BF355" s="213">
        <f>IF(N355="snížená",J355,0)</f>
        <v>0</v>
      </c>
      <c r="BG355" s="213">
        <f>IF(N355="zákl. přenesená",J355,0)</f>
        <v>0</v>
      </c>
      <c r="BH355" s="213">
        <f>IF(N355="sníž. přenesená",J355,0)</f>
        <v>0</v>
      </c>
      <c r="BI355" s="213">
        <f>IF(N355="nulová",J355,0)</f>
        <v>0</v>
      </c>
      <c r="BJ355" s="25" t="s">
        <v>84</v>
      </c>
      <c r="BK355" s="213">
        <f>ROUND(I355*H355,2)</f>
        <v>0</v>
      </c>
      <c r="BL355" s="25" t="s">
        <v>219</v>
      </c>
      <c r="BM355" s="25" t="s">
        <v>766</v>
      </c>
    </row>
    <row r="356" spans="2:65" s="1" customFormat="1" ht="13.5">
      <c r="B356" s="42"/>
      <c r="C356" s="64"/>
      <c r="D356" s="214" t="s">
        <v>210</v>
      </c>
      <c r="E356" s="64"/>
      <c r="F356" s="215" t="s">
        <v>765</v>
      </c>
      <c r="G356" s="64"/>
      <c r="H356" s="64"/>
      <c r="I356" s="173"/>
      <c r="J356" s="64"/>
      <c r="K356" s="64"/>
      <c r="L356" s="62"/>
      <c r="M356" s="216"/>
      <c r="N356" s="43"/>
      <c r="O356" s="43"/>
      <c r="P356" s="43"/>
      <c r="Q356" s="43"/>
      <c r="R356" s="43"/>
      <c r="S356" s="43"/>
      <c r="T356" s="79"/>
      <c r="AT356" s="25" t="s">
        <v>210</v>
      </c>
      <c r="AU356" s="25" t="s">
        <v>86</v>
      </c>
    </row>
    <row r="357" spans="2:65" s="12" customFormat="1" ht="13.5">
      <c r="B357" s="220"/>
      <c r="C357" s="221"/>
      <c r="D357" s="214" t="s">
        <v>284</v>
      </c>
      <c r="E357" s="222" t="s">
        <v>21</v>
      </c>
      <c r="F357" s="223" t="s">
        <v>767</v>
      </c>
      <c r="G357" s="221"/>
      <c r="H357" s="224">
        <v>2</v>
      </c>
      <c r="I357" s="225"/>
      <c r="J357" s="221"/>
      <c r="K357" s="221"/>
      <c r="L357" s="226"/>
      <c r="M357" s="227"/>
      <c r="N357" s="228"/>
      <c r="O357" s="228"/>
      <c r="P357" s="228"/>
      <c r="Q357" s="228"/>
      <c r="R357" s="228"/>
      <c r="S357" s="228"/>
      <c r="T357" s="229"/>
      <c r="AT357" s="230" t="s">
        <v>284</v>
      </c>
      <c r="AU357" s="230" t="s">
        <v>86</v>
      </c>
      <c r="AV357" s="12" t="s">
        <v>86</v>
      </c>
      <c r="AW357" s="12" t="s">
        <v>39</v>
      </c>
      <c r="AX357" s="12" t="s">
        <v>84</v>
      </c>
      <c r="AY357" s="230" t="s">
        <v>201</v>
      </c>
    </row>
    <row r="358" spans="2:65" s="1" customFormat="1" ht="16.5" customHeight="1">
      <c r="B358" s="42"/>
      <c r="C358" s="255" t="s">
        <v>768</v>
      </c>
      <c r="D358" s="255" t="s">
        <v>497</v>
      </c>
      <c r="E358" s="256" t="s">
        <v>769</v>
      </c>
      <c r="F358" s="257" t="s">
        <v>770</v>
      </c>
      <c r="G358" s="258" t="s">
        <v>229</v>
      </c>
      <c r="H358" s="259">
        <v>2</v>
      </c>
      <c r="I358" s="260"/>
      <c r="J358" s="261">
        <f>ROUND(I358*H358,2)</f>
        <v>0</v>
      </c>
      <c r="K358" s="257" t="s">
        <v>21</v>
      </c>
      <c r="L358" s="262"/>
      <c r="M358" s="263" t="s">
        <v>21</v>
      </c>
      <c r="N358" s="264" t="s">
        <v>47</v>
      </c>
      <c r="O358" s="43"/>
      <c r="P358" s="211">
        <f>O358*H358</f>
        <v>0</v>
      </c>
      <c r="Q358" s="211">
        <v>4.0000000000000001E-3</v>
      </c>
      <c r="R358" s="211">
        <f>Q358*H358</f>
        <v>8.0000000000000002E-3</v>
      </c>
      <c r="S358" s="211">
        <v>0</v>
      </c>
      <c r="T358" s="212">
        <f>S358*H358</f>
        <v>0</v>
      </c>
      <c r="AR358" s="25" t="s">
        <v>235</v>
      </c>
      <c r="AT358" s="25" t="s">
        <v>497</v>
      </c>
      <c r="AU358" s="25" t="s">
        <v>86</v>
      </c>
      <c r="AY358" s="25" t="s">
        <v>201</v>
      </c>
      <c r="BE358" s="213">
        <f>IF(N358="základní",J358,0)</f>
        <v>0</v>
      </c>
      <c r="BF358" s="213">
        <f>IF(N358="snížená",J358,0)</f>
        <v>0</v>
      </c>
      <c r="BG358" s="213">
        <f>IF(N358="zákl. přenesená",J358,0)</f>
        <v>0</v>
      </c>
      <c r="BH358" s="213">
        <f>IF(N358="sníž. přenesená",J358,0)</f>
        <v>0</v>
      </c>
      <c r="BI358" s="213">
        <f>IF(N358="nulová",J358,0)</f>
        <v>0</v>
      </c>
      <c r="BJ358" s="25" t="s">
        <v>84</v>
      </c>
      <c r="BK358" s="213">
        <f>ROUND(I358*H358,2)</f>
        <v>0</v>
      </c>
      <c r="BL358" s="25" t="s">
        <v>219</v>
      </c>
      <c r="BM358" s="25" t="s">
        <v>771</v>
      </c>
    </row>
    <row r="359" spans="2:65" s="1" customFormat="1" ht="13.5">
      <c r="B359" s="42"/>
      <c r="C359" s="64"/>
      <c r="D359" s="214" t="s">
        <v>210</v>
      </c>
      <c r="E359" s="64"/>
      <c r="F359" s="215" t="s">
        <v>770</v>
      </c>
      <c r="G359" s="64"/>
      <c r="H359" s="64"/>
      <c r="I359" s="173"/>
      <c r="J359" s="64"/>
      <c r="K359" s="64"/>
      <c r="L359" s="62"/>
      <c r="M359" s="216"/>
      <c r="N359" s="43"/>
      <c r="O359" s="43"/>
      <c r="P359" s="43"/>
      <c r="Q359" s="43"/>
      <c r="R359" s="43"/>
      <c r="S359" s="43"/>
      <c r="T359" s="79"/>
      <c r="AT359" s="25" t="s">
        <v>210</v>
      </c>
      <c r="AU359" s="25" t="s">
        <v>86</v>
      </c>
    </row>
    <row r="360" spans="2:65" s="12" customFormat="1" ht="13.5">
      <c r="B360" s="220"/>
      <c r="C360" s="221"/>
      <c r="D360" s="214" t="s">
        <v>284</v>
      </c>
      <c r="E360" s="222" t="s">
        <v>21</v>
      </c>
      <c r="F360" s="223" t="s">
        <v>772</v>
      </c>
      <c r="G360" s="221"/>
      <c r="H360" s="224">
        <v>2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284</v>
      </c>
      <c r="AU360" s="230" t="s">
        <v>86</v>
      </c>
      <c r="AV360" s="12" t="s">
        <v>86</v>
      </c>
      <c r="AW360" s="12" t="s">
        <v>39</v>
      </c>
      <c r="AX360" s="12" t="s">
        <v>84</v>
      </c>
      <c r="AY360" s="230" t="s">
        <v>201</v>
      </c>
    </row>
    <row r="361" spans="2:65" s="1" customFormat="1" ht="16.5" customHeight="1">
      <c r="B361" s="42"/>
      <c r="C361" s="202" t="s">
        <v>773</v>
      </c>
      <c r="D361" s="202" t="s">
        <v>204</v>
      </c>
      <c r="E361" s="203" t="s">
        <v>774</v>
      </c>
      <c r="F361" s="204" t="s">
        <v>775</v>
      </c>
      <c r="G361" s="205" t="s">
        <v>229</v>
      </c>
      <c r="H361" s="206">
        <v>7</v>
      </c>
      <c r="I361" s="207"/>
      <c r="J361" s="208">
        <f>ROUND(I361*H361,2)</f>
        <v>0</v>
      </c>
      <c r="K361" s="204" t="s">
        <v>214</v>
      </c>
      <c r="L361" s="62"/>
      <c r="M361" s="209" t="s">
        <v>21</v>
      </c>
      <c r="N361" s="210" t="s">
        <v>47</v>
      </c>
      <c r="O361" s="43"/>
      <c r="P361" s="211">
        <f>O361*H361</f>
        <v>0</v>
      </c>
      <c r="Q361" s="211">
        <v>1.0000000000000001E-5</v>
      </c>
      <c r="R361" s="211">
        <f>Q361*H361</f>
        <v>7.0000000000000007E-5</v>
      </c>
      <c r="S361" s="211">
        <v>0</v>
      </c>
      <c r="T361" s="212">
        <f>S361*H361</f>
        <v>0</v>
      </c>
      <c r="AR361" s="25" t="s">
        <v>219</v>
      </c>
      <c r="AT361" s="25" t="s">
        <v>204</v>
      </c>
      <c r="AU361" s="25" t="s">
        <v>86</v>
      </c>
      <c r="AY361" s="25" t="s">
        <v>201</v>
      </c>
      <c r="BE361" s="213">
        <f>IF(N361="základní",J361,0)</f>
        <v>0</v>
      </c>
      <c r="BF361" s="213">
        <f>IF(N361="snížená",J361,0)</f>
        <v>0</v>
      </c>
      <c r="BG361" s="213">
        <f>IF(N361="zákl. přenesená",J361,0)</f>
        <v>0</v>
      </c>
      <c r="BH361" s="213">
        <f>IF(N361="sníž. přenesená",J361,0)</f>
        <v>0</v>
      </c>
      <c r="BI361" s="213">
        <f>IF(N361="nulová",J361,0)</f>
        <v>0</v>
      </c>
      <c r="BJ361" s="25" t="s">
        <v>84</v>
      </c>
      <c r="BK361" s="213">
        <f>ROUND(I361*H361,2)</f>
        <v>0</v>
      </c>
      <c r="BL361" s="25" t="s">
        <v>219</v>
      </c>
      <c r="BM361" s="25" t="s">
        <v>776</v>
      </c>
    </row>
    <row r="362" spans="2:65" s="1" customFormat="1" ht="13.5">
      <c r="B362" s="42"/>
      <c r="C362" s="64"/>
      <c r="D362" s="214" t="s">
        <v>210</v>
      </c>
      <c r="E362" s="64"/>
      <c r="F362" s="215" t="s">
        <v>777</v>
      </c>
      <c r="G362" s="64"/>
      <c r="H362" s="64"/>
      <c r="I362" s="173"/>
      <c r="J362" s="64"/>
      <c r="K362" s="64"/>
      <c r="L362" s="62"/>
      <c r="M362" s="216"/>
      <c r="N362" s="43"/>
      <c r="O362" s="43"/>
      <c r="P362" s="43"/>
      <c r="Q362" s="43"/>
      <c r="R362" s="43"/>
      <c r="S362" s="43"/>
      <c r="T362" s="79"/>
      <c r="AT362" s="25" t="s">
        <v>210</v>
      </c>
      <c r="AU362" s="25" t="s">
        <v>86</v>
      </c>
    </row>
    <row r="363" spans="2:65" s="12" customFormat="1" ht="13.5">
      <c r="B363" s="220"/>
      <c r="C363" s="221"/>
      <c r="D363" s="214" t="s">
        <v>284</v>
      </c>
      <c r="E363" s="222" t="s">
        <v>21</v>
      </c>
      <c r="F363" s="223" t="s">
        <v>778</v>
      </c>
      <c r="G363" s="221"/>
      <c r="H363" s="224">
        <v>4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284</v>
      </c>
      <c r="AU363" s="230" t="s">
        <v>86</v>
      </c>
      <c r="AV363" s="12" t="s">
        <v>86</v>
      </c>
      <c r="AW363" s="12" t="s">
        <v>39</v>
      </c>
      <c r="AX363" s="12" t="s">
        <v>76</v>
      </c>
      <c r="AY363" s="230" t="s">
        <v>201</v>
      </c>
    </row>
    <row r="364" spans="2:65" s="12" customFormat="1" ht="13.5">
      <c r="B364" s="220"/>
      <c r="C364" s="221"/>
      <c r="D364" s="214" t="s">
        <v>284</v>
      </c>
      <c r="E364" s="222" t="s">
        <v>21</v>
      </c>
      <c r="F364" s="223" t="s">
        <v>779</v>
      </c>
      <c r="G364" s="221"/>
      <c r="H364" s="224">
        <v>3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284</v>
      </c>
      <c r="AU364" s="230" t="s">
        <v>86</v>
      </c>
      <c r="AV364" s="12" t="s">
        <v>86</v>
      </c>
      <c r="AW364" s="12" t="s">
        <v>39</v>
      </c>
      <c r="AX364" s="12" t="s">
        <v>76</v>
      </c>
      <c r="AY364" s="230" t="s">
        <v>201</v>
      </c>
    </row>
    <row r="365" spans="2:65" s="13" customFormat="1" ht="13.5">
      <c r="B365" s="231"/>
      <c r="C365" s="232"/>
      <c r="D365" s="214" t="s">
        <v>284</v>
      </c>
      <c r="E365" s="233" t="s">
        <v>21</v>
      </c>
      <c r="F365" s="234" t="s">
        <v>293</v>
      </c>
      <c r="G365" s="232"/>
      <c r="H365" s="235">
        <v>7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284</v>
      </c>
      <c r="AU365" s="241" t="s">
        <v>86</v>
      </c>
      <c r="AV365" s="13" t="s">
        <v>219</v>
      </c>
      <c r="AW365" s="13" t="s">
        <v>39</v>
      </c>
      <c r="AX365" s="13" t="s">
        <v>84</v>
      </c>
      <c r="AY365" s="241" t="s">
        <v>201</v>
      </c>
    </row>
    <row r="366" spans="2:65" s="1" customFormat="1" ht="16.5" customHeight="1">
      <c r="B366" s="42"/>
      <c r="C366" s="255" t="s">
        <v>780</v>
      </c>
      <c r="D366" s="255" t="s">
        <v>497</v>
      </c>
      <c r="E366" s="256" t="s">
        <v>781</v>
      </c>
      <c r="F366" s="257" t="s">
        <v>752</v>
      </c>
      <c r="G366" s="258" t="s">
        <v>229</v>
      </c>
      <c r="H366" s="259">
        <v>4</v>
      </c>
      <c r="I366" s="260"/>
      <c r="J366" s="261">
        <f>ROUND(I366*H366,2)</f>
        <v>0</v>
      </c>
      <c r="K366" s="257" t="s">
        <v>21</v>
      </c>
      <c r="L366" s="262"/>
      <c r="M366" s="263" t="s">
        <v>21</v>
      </c>
      <c r="N366" s="264" t="s">
        <v>47</v>
      </c>
      <c r="O366" s="43"/>
      <c r="P366" s="211">
        <f>O366*H366</f>
        <v>0</v>
      </c>
      <c r="Q366" s="211">
        <v>3.0999999999999999E-3</v>
      </c>
      <c r="R366" s="211">
        <f>Q366*H366</f>
        <v>1.24E-2</v>
      </c>
      <c r="S366" s="211">
        <v>0</v>
      </c>
      <c r="T366" s="212">
        <f>S366*H366</f>
        <v>0</v>
      </c>
      <c r="AR366" s="25" t="s">
        <v>235</v>
      </c>
      <c r="AT366" s="25" t="s">
        <v>497</v>
      </c>
      <c r="AU366" s="25" t="s">
        <v>86</v>
      </c>
      <c r="AY366" s="25" t="s">
        <v>201</v>
      </c>
      <c r="BE366" s="213">
        <f>IF(N366="základní",J366,0)</f>
        <v>0</v>
      </c>
      <c r="BF366" s="213">
        <f>IF(N366="snížená",J366,0)</f>
        <v>0</v>
      </c>
      <c r="BG366" s="213">
        <f>IF(N366="zákl. přenesená",J366,0)</f>
        <v>0</v>
      </c>
      <c r="BH366" s="213">
        <f>IF(N366="sníž. přenesená",J366,0)</f>
        <v>0</v>
      </c>
      <c r="BI366" s="213">
        <f>IF(N366="nulová",J366,0)</f>
        <v>0</v>
      </c>
      <c r="BJ366" s="25" t="s">
        <v>84</v>
      </c>
      <c r="BK366" s="213">
        <f>ROUND(I366*H366,2)</f>
        <v>0</v>
      </c>
      <c r="BL366" s="25" t="s">
        <v>219</v>
      </c>
      <c r="BM366" s="25" t="s">
        <v>782</v>
      </c>
    </row>
    <row r="367" spans="2:65" s="1" customFormat="1" ht="13.5">
      <c r="B367" s="42"/>
      <c r="C367" s="64"/>
      <c r="D367" s="214" t="s">
        <v>210</v>
      </c>
      <c r="E367" s="64"/>
      <c r="F367" s="215" t="s">
        <v>752</v>
      </c>
      <c r="G367" s="64"/>
      <c r="H367" s="64"/>
      <c r="I367" s="173"/>
      <c r="J367" s="64"/>
      <c r="K367" s="64"/>
      <c r="L367" s="62"/>
      <c r="M367" s="216"/>
      <c r="N367" s="43"/>
      <c r="O367" s="43"/>
      <c r="P367" s="43"/>
      <c r="Q367" s="43"/>
      <c r="R367" s="43"/>
      <c r="S367" s="43"/>
      <c r="T367" s="79"/>
      <c r="AT367" s="25" t="s">
        <v>210</v>
      </c>
      <c r="AU367" s="25" t="s">
        <v>86</v>
      </c>
    </row>
    <row r="368" spans="2:65" s="12" customFormat="1" ht="13.5">
      <c r="B368" s="220"/>
      <c r="C368" s="221"/>
      <c r="D368" s="214" t="s">
        <v>284</v>
      </c>
      <c r="E368" s="222" t="s">
        <v>21</v>
      </c>
      <c r="F368" s="223" t="s">
        <v>783</v>
      </c>
      <c r="G368" s="221"/>
      <c r="H368" s="224">
        <v>1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284</v>
      </c>
      <c r="AU368" s="230" t="s">
        <v>86</v>
      </c>
      <c r="AV368" s="12" t="s">
        <v>86</v>
      </c>
      <c r="AW368" s="12" t="s">
        <v>39</v>
      </c>
      <c r="AX368" s="12" t="s">
        <v>76</v>
      </c>
      <c r="AY368" s="230" t="s">
        <v>201</v>
      </c>
    </row>
    <row r="369" spans="2:65" s="12" customFormat="1" ht="13.5">
      <c r="B369" s="220"/>
      <c r="C369" s="221"/>
      <c r="D369" s="214" t="s">
        <v>284</v>
      </c>
      <c r="E369" s="222" t="s">
        <v>21</v>
      </c>
      <c r="F369" s="223" t="s">
        <v>784</v>
      </c>
      <c r="G369" s="221"/>
      <c r="H369" s="224">
        <v>2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284</v>
      </c>
      <c r="AU369" s="230" t="s">
        <v>86</v>
      </c>
      <c r="AV369" s="12" t="s">
        <v>86</v>
      </c>
      <c r="AW369" s="12" t="s">
        <v>39</v>
      </c>
      <c r="AX369" s="12" t="s">
        <v>76</v>
      </c>
      <c r="AY369" s="230" t="s">
        <v>201</v>
      </c>
    </row>
    <row r="370" spans="2:65" s="12" customFormat="1" ht="13.5">
      <c r="B370" s="220"/>
      <c r="C370" s="221"/>
      <c r="D370" s="214" t="s">
        <v>284</v>
      </c>
      <c r="E370" s="222" t="s">
        <v>21</v>
      </c>
      <c r="F370" s="223" t="s">
        <v>757</v>
      </c>
      <c r="G370" s="221"/>
      <c r="H370" s="224">
        <v>1</v>
      </c>
      <c r="I370" s="225"/>
      <c r="J370" s="221"/>
      <c r="K370" s="221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284</v>
      </c>
      <c r="AU370" s="230" t="s">
        <v>86</v>
      </c>
      <c r="AV370" s="12" t="s">
        <v>86</v>
      </c>
      <c r="AW370" s="12" t="s">
        <v>39</v>
      </c>
      <c r="AX370" s="12" t="s">
        <v>76</v>
      </c>
      <c r="AY370" s="230" t="s">
        <v>201</v>
      </c>
    </row>
    <row r="371" spans="2:65" s="13" customFormat="1" ht="13.5">
      <c r="B371" s="231"/>
      <c r="C371" s="232"/>
      <c r="D371" s="214" t="s">
        <v>284</v>
      </c>
      <c r="E371" s="233" t="s">
        <v>21</v>
      </c>
      <c r="F371" s="234" t="s">
        <v>293</v>
      </c>
      <c r="G371" s="232"/>
      <c r="H371" s="235">
        <v>4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284</v>
      </c>
      <c r="AU371" s="241" t="s">
        <v>86</v>
      </c>
      <c r="AV371" s="13" t="s">
        <v>219</v>
      </c>
      <c r="AW371" s="13" t="s">
        <v>39</v>
      </c>
      <c r="AX371" s="13" t="s">
        <v>84</v>
      </c>
      <c r="AY371" s="241" t="s">
        <v>201</v>
      </c>
    </row>
    <row r="372" spans="2:65" s="1" customFormat="1" ht="25.5" customHeight="1">
      <c r="B372" s="42"/>
      <c r="C372" s="202" t="s">
        <v>785</v>
      </c>
      <c r="D372" s="202" t="s">
        <v>204</v>
      </c>
      <c r="E372" s="203" t="s">
        <v>786</v>
      </c>
      <c r="F372" s="204" t="s">
        <v>787</v>
      </c>
      <c r="G372" s="205" t="s">
        <v>229</v>
      </c>
      <c r="H372" s="206">
        <v>15</v>
      </c>
      <c r="I372" s="207"/>
      <c r="J372" s="208">
        <f>ROUND(I372*H372,2)</f>
        <v>0</v>
      </c>
      <c r="K372" s="204" t="s">
        <v>214</v>
      </c>
      <c r="L372" s="62"/>
      <c r="M372" s="209" t="s">
        <v>21</v>
      </c>
      <c r="N372" s="210" t="s">
        <v>47</v>
      </c>
      <c r="O372" s="43"/>
      <c r="P372" s="211">
        <f>O372*H372</f>
        <v>0</v>
      </c>
      <c r="Q372" s="211">
        <v>0.11241</v>
      </c>
      <c r="R372" s="211">
        <f>Q372*H372</f>
        <v>1.68615</v>
      </c>
      <c r="S372" s="211">
        <v>0</v>
      </c>
      <c r="T372" s="212">
        <f>S372*H372</f>
        <v>0</v>
      </c>
      <c r="AR372" s="25" t="s">
        <v>219</v>
      </c>
      <c r="AT372" s="25" t="s">
        <v>204</v>
      </c>
      <c r="AU372" s="25" t="s">
        <v>86</v>
      </c>
      <c r="AY372" s="25" t="s">
        <v>201</v>
      </c>
      <c r="BE372" s="213">
        <f>IF(N372="základní",J372,0)</f>
        <v>0</v>
      </c>
      <c r="BF372" s="213">
        <f>IF(N372="snížená",J372,0)</f>
        <v>0</v>
      </c>
      <c r="BG372" s="213">
        <f>IF(N372="zákl. přenesená",J372,0)</f>
        <v>0</v>
      </c>
      <c r="BH372" s="213">
        <f>IF(N372="sníž. přenesená",J372,0)</f>
        <v>0</v>
      </c>
      <c r="BI372" s="213">
        <f>IF(N372="nulová",J372,0)</f>
        <v>0</v>
      </c>
      <c r="BJ372" s="25" t="s">
        <v>84</v>
      </c>
      <c r="BK372" s="213">
        <f>ROUND(I372*H372,2)</f>
        <v>0</v>
      </c>
      <c r="BL372" s="25" t="s">
        <v>219</v>
      </c>
      <c r="BM372" s="25" t="s">
        <v>788</v>
      </c>
    </row>
    <row r="373" spans="2:65" s="1" customFormat="1" ht="13.5">
      <c r="B373" s="42"/>
      <c r="C373" s="64"/>
      <c r="D373" s="214" t="s">
        <v>210</v>
      </c>
      <c r="E373" s="64"/>
      <c r="F373" s="215" t="s">
        <v>789</v>
      </c>
      <c r="G373" s="64"/>
      <c r="H373" s="64"/>
      <c r="I373" s="173"/>
      <c r="J373" s="64"/>
      <c r="K373" s="64"/>
      <c r="L373" s="62"/>
      <c r="M373" s="216"/>
      <c r="N373" s="43"/>
      <c r="O373" s="43"/>
      <c r="P373" s="43"/>
      <c r="Q373" s="43"/>
      <c r="R373" s="43"/>
      <c r="S373" s="43"/>
      <c r="T373" s="79"/>
      <c r="AT373" s="25" t="s">
        <v>210</v>
      </c>
      <c r="AU373" s="25" t="s">
        <v>86</v>
      </c>
    </row>
    <row r="374" spans="2:65" s="12" customFormat="1" ht="13.5">
      <c r="B374" s="220"/>
      <c r="C374" s="221"/>
      <c r="D374" s="214" t="s">
        <v>284</v>
      </c>
      <c r="E374" s="222" t="s">
        <v>21</v>
      </c>
      <c r="F374" s="223" t="s">
        <v>790</v>
      </c>
      <c r="G374" s="221"/>
      <c r="H374" s="224">
        <v>14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284</v>
      </c>
      <c r="AU374" s="230" t="s">
        <v>86</v>
      </c>
      <c r="AV374" s="12" t="s">
        <v>86</v>
      </c>
      <c r="AW374" s="12" t="s">
        <v>39</v>
      </c>
      <c r="AX374" s="12" t="s">
        <v>76</v>
      </c>
      <c r="AY374" s="230" t="s">
        <v>201</v>
      </c>
    </row>
    <row r="375" spans="2:65" s="12" customFormat="1" ht="13.5">
      <c r="B375" s="220"/>
      <c r="C375" s="221"/>
      <c r="D375" s="214" t="s">
        <v>284</v>
      </c>
      <c r="E375" s="222" t="s">
        <v>21</v>
      </c>
      <c r="F375" s="223" t="s">
        <v>791</v>
      </c>
      <c r="G375" s="221"/>
      <c r="H375" s="224">
        <v>1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284</v>
      </c>
      <c r="AU375" s="230" t="s">
        <v>86</v>
      </c>
      <c r="AV375" s="12" t="s">
        <v>86</v>
      </c>
      <c r="AW375" s="12" t="s">
        <v>39</v>
      </c>
      <c r="AX375" s="12" t="s">
        <v>76</v>
      </c>
      <c r="AY375" s="230" t="s">
        <v>201</v>
      </c>
    </row>
    <row r="376" spans="2:65" s="13" customFormat="1" ht="13.5">
      <c r="B376" s="231"/>
      <c r="C376" s="232"/>
      <c r="D376" s="214" t="s">
        <v>284</v>
      </c>
      <c r="E376" s="233" t="s">
        <v>21</v>
      </c>
      <c r="F376" s="234" t="s">
        <v>293</v>
      </c>
      <c r="G376" s="232"/>
      <c r="H376" s="235">
        <v>15</v>
      </c>
      <c r="I376" s="236"/>
      <c r="J376" s="232"/>
      <c r="K376" s="232"/>
      <c r="L376" s="237"/>
      <c r="M376" s="238"/>
      <c r="N376" s="239"/>
      <c r="O376" s="239"/>
      <c r="P376" s="239"/>
      <c r="Q376" s="239"/>
      <c r="R376" s="239"/>
      <c r="S376" s="239"/>
      <c r="T376" s="240"/>
      <c r="AT376" s="241" t="s">
        <v>284</v>
      </c>
      <c r="AU376" s="241" t="s">
        <v>86</v>
      </c>
      <c r="AV376" s="13" t="s">
        <v>219</v>
      </c>
      <c r="AW376" s="13" t="s">
        <v>39</v>
      </c>
      <c r="AX376" s="13" t="s">
        <v>84</v>
      </c>
      <c r="AY376" s="241" t="s">
        <v>201</v>
      </c>
    </row>
    <row r="377" spans="2:65" s="1" customFormat="1" ht="16.5" customHeight="1">
      <c r="B377" s="42"/>
      <c r="C377" s="255" t="s">
        <v>792</v>
      </c>
      <c r="D377" s="255" t="s">
        <v>497</v>
      </c>
      <c r="E377" s="256" t="s">
        <v>793</v>
      </c>
      <c r="F377" s="257" t="s">
        <v>794</v>
      </c>
      <c r="G377" s="258" t="s">
        <v>229</v>
      </c>
      <c r="H377" s="259">
        <v>15</v>
      </c>
      <c r="I377" s="260"/>
      <c r="J377" s="261">
        <f>ROUND(I377*H377,2)</f>
        <v>0</v>
      </c>
      <c r="K377" s="257" t="s">
        <v>214</v>
      </c>
      <c r="L377" s="262"/>
      <c r="M377" s="263" t="s">
        <v>21</v>
      </c>
      <c r="N377" s="264" t="s">
        <v>47</v>
      </c>
      <c r="O377" s="43"/>
      <c r="P377" s="211">
        <f>O377*H377</f>
        <v>0</v>
      </c>
      <c r="Q377" s="211">
        <v>6.4999999999999997E-3</v>
      </c>
      <c r="R377" s="211">
        <f>Q377*H377</f>
        <v>9.7499999999999989E-2</v>
      </c>
      <c r="S377" s="211">
        <v>0</v>
      </c>
      <c r="T377" s="212">
        <f>S377*H377</f>
        <v>0</v>
      </c>
      <c r="AR377" s="25" t="s">
        <v>235</v>
      </c>
      <c r="AT377" s="25" t="s">
        <v>497</v>
      </c>
      <c r="AU377" s="25" t="s">
        <v>86</v>
      </c>
      <c r="AY377" s="25" t="s">
        <v>201</v>
      </c>
      <c r="BE377" s="213">
        <f>IF(N377="základní",J377,0)</f>
        <v>0</v>
      </c>
      <c r="BF377" s="213">
        <f>IF(N377="snížená",J377,0)</f>
        <v>0</v>
      </c>
      <c r="BG377" s="213">
        <f>IF(N377="zákl. přenesená",J377,0)</f>
        <v>0</v>
      </c>
      <c r="BH377" s="213">
        <f>IF(N377="sníž. přenesená",J377,0)</f>
        <v>0</v>
      </c>
      <c r="BI377" s="213">
        <f>IF(N377="nulová",J377,0)</f>
        <v>0</v>
      </c>
      <c r="BJ377" s="25" t="s">
        <v>84</v>
      </c>
      <c r="BK377" s="213">
        <f>ROUND(I377*H377,2)</f>
        <v>0</v>
      </c>
      <c r="BL377" s="25" t="s">
        <v>219</v>
      </c>
      <c r="BM377" s="25" t="s">
        <v>795</v>
      </c>
    </row>
    <row r="378" spans="2:65" s="1" customFormat="1" ht="13.5">
      <c r="B378" s="42"/>
      <c r="C378" s="64"/>
      <c r="D378" s="214" t="s">
        <v>210</v>
      </c>
      <c r="E378" s="64"/>
      <c r="F378" s="215" t="s">
        <v>794</v>
      </c>
      <c r="G378" s="64"/>
      <c r="H378" s="64"/>
      <c r="I378" s="173"/>
      <c r="J378" s="64"/>
      <c r="K378" s="64"/>
      <c r="L378" s="62"/>
      <c r="M378" s="216"/>
      <c r="N378" s="43"/>
      <c r="O378" s="43"/>
      <c r="P378" s="43"/>
      <c r="Q378" s="43"/>
      <c r="R378" s="43"/>
      <c r="S378" s="43"/>
      <c r="T378" s="79"/>
      <c r="AT378" s="25" t="s">
        <v>210</v>
      </c>
      <c r="AU378" s="25" t="s">
        <v>86</v>
      </c>
    </row>
    <row r="379" spans="2:65" s="12" customFormat="1" ht="13.5">
      <c r="B379" s="220"/>
      <c r="C379" s="221"/>
      <c r="D379" s="214" t="s">
        <v>284</v>
      </c>
      <c r="E379" s="222" t="s">
        <v>21</v>
      </c>
      <c r="F379" s="223" t="s">
        <v>790</v>
      </c>
      <c r="G379" s="221"/>
      <c r="H379" s="224">
        <v>14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284</v>
      </c>
      <c r="AU379" s="230" t="s">
        <v>86</v>
      </c>
      <c r="AV379" s="12" t="s">
        <v>86</v>
      </c>
      <c r="AW379" s="12" t="s">
        <v>39</v>
      </c>
      <c r="AX379" s="12" t="s">
        <v>76</v>
      </c>
      <c r="AY379" s="230" t="s">
        <v>201</v>
      </c>
    </row>
    <row r="380" spans="2:65" s="12" customFormat="1" ht="13.5">
      <c r="B380" s="220"/>
      <c r="C380" s="221"/>
      <c r="D380" s="214" t="s">
        <v>284</v>
      </c>
      <c r="E380" s="222" t="s">
        <v>21</v>
      </c>
      <c r="F380" s="223" t="s">
        <v>791</v>
      </c>
      <c r="G380" s="221"/>
      <c r="H380" s="224">
        <v>1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284</v>
      </c>
      <c r="AU380" s="230" t="s">
        <v>86</v>
      </c>
      <c r="AV380" s="12" t="s">
        <v>86</v>
      </c>
      <c r="AW380" s="12" t="s">
        <v>39</v>
      </c>
      <c r="AX380" s="12" t="s">
        <v>76</v>
      </c>
      <c r="AY380" s="230" t="s">
        <v>201</v>
      </c>
    </row>
    <row r="381" spans="2:65" s="13" customFormat="1" ht="13.5">
      <c r="B381" s="231"/>
      <c r="C381" s="232"/>
      <c r="D381" s="214" t="s">
        <v>284</v>
      </c>
      <c r="E381" s="233" t="s">
        <v>21</v>
      </c>
      <c r="F381" s="234" t="s">
        <v>293</v>
      </c>
      <c r="G381" s="232"/>
      <c r="H381" s="235">
        <v>15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284</v>
      </c>
      <c r="AU381" s="241" t="s">
        <v>86</v>
      </c>
      <c r="AV381" s="13" t="s">
        <v>219</v>
      </c>
      <c r="AW381" s="13" t="s">
        <v>39</v>
      </c>
      <c r="AX381" s="13" t="s">
        <v>84</v>
      </c>
      <c r="AY381" s="241" t="s">
        <v>201</v>
      </c>
    </row>
    <row r="382" spans="2:65" s="1" customFormat="1" ht="16.5" customHeight="1">
      <c r="B382" s="42"/>
      <c r="C382" s="255" t="s">
        <v>796</v>
      </c>
      <c r="D382" s="255" t="s">
        <v>497</v>
      </c>
      <c r="E382" s="256" t="s">
        <v>797</v>
      </c>
      <c r="F382" s="257" t="s">
        <v>798</v>
      </c>
      <c r="G382" s="258" t="s">
        <v>229</v>
      </c>
      <c r="H382" s="259">
        <v>38</v>
      </c>
      <c r="I382" s="260"/>
      <c r="J382" s="261">
        <f>ROUND(I382*H382,2)</f>
        <v>0</v>
      </c>
      <c r="K382" s="257" t="s">
        <v>214</v>
      </c>
      <c r="L382" s="262"/>
      <c r="M382" s="263" t="s">
        <v>21</v>
      </c>
      <c r="N382" s="264" t="s">
        <v>47</v>
      </c>
      <c r="O382" s="43"/>
      <c r="P382" s="211">
        <f>O382*H382</f>
        <v>0</v>
      </c>
      <c r="Q382" s="211">
        <v>4.0000000000000002E-4</v>
      </c>
      <c r="R382" s="211">
        <f>Q382*H382</f>
        <v>1.52E-2</v>
      </c>
      <c r="S382" s="211">
        <v>0</v>
      </c>
      <c r="T382" s="212">
        <f>S382*H382</f>
        <v>0</v>
      </c>
      <c r="AR382" s="25" t="s">
        <v>235</v>
      </c>
      <c r="AT382" s="25" t="s">
        <v>497</v>
      </c>
      <c r="AU382" s="25" t="s">
        <v>86</v>
      </c>
      <c r="AY382" s="25" t="s">
        <v>201</v>
      </c>
      <c r="BE382" s="213">
        <f>IF(N382="základní",J382,0)</f>
        <v>0</v>
      </c>
      <c r="BF382" s="213">
        <f>IF(N382="snížená",J382,0)</f>
        <v>0</v>
      </c>
      <c r="BG382" s="213">
        <f>IF(N382="zákl. přenesená",J382,0)</f>
        <v>0</v>
      </c>
      <c r="BH382" s="213">
        <f>IF(N382="sníž. přenesená",J382,0)</f>
        <v>0</v>
      </c>
      <c r="BI382" s="213">
        <f>IF(N382="nulová",J382,0)</f>
        <v>0</v>
      </c>
      <c r="BJ382" s="25" t="s">
        <v>84</v>
      </c>
      <c r="BK382" s="213">
        <f>ROUND(I382*H382,2)</f>
        <v>0</v>
      </c>
      <c r="BL382" s="25" t="s">
        <v>219</v>
      </c>
      <c r="BM382" s="25" t="s">
        <v>799</v>
      </c>
    </row>
    <row r="383" spans="2:65" s="1" customFormat="1" ht="13.5">
      <c r="B383" s="42"/>
      <c r="C383" s="64"/>
      <c r="D383" s="214" t="s">
        <v>210</v>
      </c>
      <c r="E383" s="64"/>
      <c r="F383" s="215" t="s">
        <v>798</v>
      </c>
      <c r="G383" s="64"/>
      <c r="H383" s="64"/>
      <c r="I383" s="173"/>
      <c r="J383" s="64"/>
      <c r="K383" s="64"/>
      <c r="L383" s="62"/>
      <c r="M383" s="216"/>
      <c r="N383" s="43"/>
      <c r="O383" s="43"/>
      <c r="P383" s="43"/>
      <c r="Q383" s="43"/>
      <c r="R383" s="43"/>
      <c r="S383" s="43"/>
      <c r="T383" s="79"/>
      <c r="AT383" s="25" t="s">
        <v>210</v>
      </c>
      <c r="AU383" s="25" t="s">
        <v>86</v>
      </c>
    </row>
    <row r="384" spans="2:65" s="12" customFormat="1" ht="13.5">
      <c r="B384" s="220"/>
      <c r="C384" s="221"/>
      <c r="D384" s="214" t="s">
        <v>284</v>
      </c>
      <c r="E384" s="222" t="s">
        <v>21</v>
      </c>
      <c r="F384" s="223" t="s">
        <v>800</v>
      </c>
      <c r="G384" s="221"/>
      <c r="H384" s="224">
        <v>28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284</v>
      </c>
      <c r="AU384" s="230" t="s">
        <v>86</v>
      </c>
      <c r="AV384" s="12" t="s">
        <v>86</v>
      </c>
      <c r="AW384" s="12" t="s">
        <v>39</v>
      </c>
      <c r="AX384" s="12" t="s">
        <v>76</v>
      </c>
      <c r="AY384" s="230" t="s">
        <v>201</v>
      </c>
    </row>
    <row r="385" spans="2:65" s="12" customFormat="1" ht="13.5">
      <c r="B385" s="220"/>
      <c r="C385" s="221"/>
      <c r="D385" s="214" t="s">
        <v>284</v>
      </c>
      <c r="E385" s="222" t="s">
        <v>21</v>
      </c>
      <c r="F385" s="223" t="s">
        <v>801</v>
      </c>
      <c r="G385" s="221"/>
      <c r="H385" s="224">
        <v>10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284</v>
      </c>
      <c r="AU385" s="230" t="s">
        <v>86</v>
      </c>
      <c r="AV385" s="12" t="s">
        <v>86</v>
      </c>
      <c r="AW385" s="12" t="s">
        <v>39</v>
      </c>
      <c r="AX385" s="12" t="s">
        <v>76</v>
      </c>
      <c r="AY385" s="230" t="s">
        <v>201</v>
      </c>
    </row>
    <row r="386" spans="2:65" s="13" customFormat="1" ht="13.5">
      <c r="B386" s="231"/>
      <c r="C386" s="232"/>
      <c r="D386" s="214" t="s">
        <v>284</v>
      </c>
      <c r="E386" s="233" t="s">
        <v>21</v>
      </c>
      <c r="F386" s="234" t="s">
        <v>293</v>
      </c>
      <c r="G386" s="232"/>
      <c r="H386" s="235">
        <v>38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284</v>
      </c>
      <c r="AU386" s="241" t="s">
        <v>86</v>
      </c>
      <c r="AV386" s="13" t="s">
        <v>219</v>
      </c>
      <c r="AW386" s="13" t="s">
        <v>39</v>
      </c>
      <c r="AX386" s="13" t="s">
        <v>84</v>
      </c>
      <c r="AY386" s="241" t="s">
        <v>201</v>
      </c>
    </row>
    <row r="387" spans="2:65" s="1" customFormat="1" ht="25.5" customHeight="1">
      <c r="B387" s="42"/>
      <c r="C387" s="202" t="s">
        <v>802</v>
      </c>
      <c r="D387" s="202" t="s">
        <v>204</v>
      </c>
      <c r="E387" s="203" t="s">
        <v>803</v>
      </c>
      <c r="F387" s="204" t="s">
        <v>804</v>
      </c>
      <c r="G387" s="205" t="s">
        <v>311</v>
      </c>
      <c r="H387" s="206">
        <v>143</v>
      </c>
      <c r="I387" s="207"/>
      <c r="J387" s="208">
        <f>ROUND(I387*H387,2)</f>
        <v>0</v>
      </c>
      <c r="K387" s="204" t="s">
        <v>214</v>
      </c>
      <c r="L387" s="62"/>
      <c r="M387" s="209" t="s">
        <v>21</v>
      </c>
      <c r="N387" s="210" t="s">
        <v>47</v>
      </c>
      <c r="O387" s="43"/>
      <c r="P387" s="211">
        <f>O387*H387</f>
        <v>0</v>
      </c>
      <c r="Q387" s="211">
        <v>8.0000000000000007E-5</v>
      </c>
      <c r="R387" s="211">
        <f>Q387*H387</f>
        <v>1.1440000000000001E-2</v>
      </c>
      <c r="S387" s="211">
        <v>0</v>
      </c>
      <c r="T387" s="212">
        <f>S387*H387</f>
        <v>0</v>
      </c>
      <c r="AR387" s="25" t="s">
        <v>219</v>
      </c>
      <c r="AT387" s="25" t="s">
        <v>204</v>
      </c>
      <c r="AU387" s="25" t="s">
        <v>86</v>
      </c>
      <c r="AY387" s="25" t="s">
        <v>201</v>
      </c>
      <c r="BE387" s="213">
        <f>IF(N387="základní",J387,0)</f>
        <v>0</v>
      </c>
      <c r="BF387" s="213">
        <f>IF(N387="snížená",J387,0)</f>
        <v>0</v>
      </c>
      <c r="BG387" s="213">
        <f>IF(N387="zákl. přenesená",J387,0)</f>
        <v>0</v>
      </c>
      <c r="BH387" s="213">
        <f>IF(N387="sníž. přenesená",J387,0)</f>
        <v>0</v>
      </c>
      <c r="BI387" s="213">
        <f>IF(N387="nulová",J387,0)</f>
        <v>0</v>
      </c>
      <c r="BJ387" s="25" t="s">
        <v>84</v>
      </c>
      <c r="BK387" s="213">
        <f>ROUND(I387*H387,2)</f>
        <v>0</v>
      </c>
      <c r="BL387" s="25" t="s">
        <v>219</v>
      </c>
      <c r="BM387" s="25" t="s">
        <v>805</v>
      </c>
    </row>
    <row r="388" spans="2:65" s="1" customFormat="1" ht="13.5">
      <c r="B388" s="42"/>
      <c r="C388" s="64"/>
      <c r="D388" s="214" t="s">
        <v>210</v>
      </c>
      <c r="E388" s="64"/>
      <c r="F388" s="215" t="s">
        <v>806</v>
      </c>
      <c r="G388" s="64"/>
      <c r="H388" s="64"/>
      <c r="I388" s="173"/>
      <c r="J388" s="64"/>
      <c r="K388" s="64"/>
      <c r="L388" s="62"/>
      <c r="M388" s="216"/>
      <c r="N388" s="43"/>
      <c r="O388" s="43"/>
      <c r="P388" s="43"/>
      <c r="Q388" s="43"/>
      <c r="R388" s="43"/>
      <c r="S388" s="43"/>
      <c r="T388" s="79"/>
      <c r="AT388" s="25" t="s">
        <v>210</v>
      </c>
      <c r="AU388" s="25" t="s">
        <v>86</v>
      </c>
    </row>
    <row r="389" spans="2:65" s="12" customFormat="1" ht="13.5">
      <c r="B389" s="220"/>
      <c r="C389" s="221"/>
      <c r="D389" s="214" t="s">
        <v>284</v>
      </c>
      <c r="E389" s="222" t="s">
        <v>21</v>
      </c>
      <c r="F389" s="223" t="s">
        <v>807</v>
      </c>
      <c r="G389" s="221"/>
      <c r="H389" s="224">
        <v>143</v>
      </c>
      <c r="I389" s="225"/>
      <c r="J389" s="221"/>
      <c r="K389" s="221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284</v>
      </c>
      <c r="AU389" s="230" t="s">
        <v>86</v>
      </c>
      <c r="AV389" s="12" t="s">
        <v>86</v>
      </c>
      <c r="AW389" s="12" t="s">
        <v>39</v>
      </c>
      <c r="AX389" s="12" t="s">
        <v>84</v>
      </c>
      <c r="AY389" s="230" t="s">
        <v>201</v>
      </c>
    </row>
    <row r="390" spans="2:65" s="1" customFormat="1" ht="25.5" customHeight="1">
      <c r="B390" s="42"/>
      <c r="C390" s="202" t="s">
        <v>808</v>
      </c>
      <c r="D390" s="202" t="s">
        <v>204</v>
      </c>
      <c r="E390" s="203" t="s">
        <v>809</v>
      </c>
      <c r="F390" s="204" t="s">
        <v>810</v>
      </c>
      <c r="G390" s="205" t="s">
        <v>311</v>
      </c>
      <c r="H390" s="206">
        <v>52</v>
      </c>
      <c r="I390" s="207"/>
      <c r="J390" s="208">
        <f>ROUND(I390*H390,2)</f>
        <v>0</v>
      </c>
      <c r="K390" s="204" t="s">
        <v>214</v>
      </c>
      <c r="L390" s="62"/>
      <c r="M390" s="209" t="s">
        <v>21</v>
      </c>
      <c r="N390" s="210" t="s">
        <v>47</v>
      </c>
      <c r="O390" s="43"/>
      <c r="P390" s="211">
        <f>O390*H390</f>
        <v>0</v>
      </c>
      <c r="Q390" s="211">
        <v>8.0000000000000007E-5</v>
      </c>
      <c r="R390" s="211">
        <f>Q390*H390</f>
        <v>4.1600000000000005E-3</v>
      </c>
      <c r="S390" s="211">
        <v>0</v>
      </c>
      <c r="T390" s="212">
        <f>S390*H390</f>
        <v>0</v>
      </c>
      <c r="AR390" s="25" t="s">
        <v>219</v>
      </c>
      <c r="AT390" s="25" t="s">
        <v>204</v>
      </c>
      <c r="AU390" s="25" t="s">
        <v>86</v>
      </c>
      <c r="AY390" s="25" t="s">
        <v>201</v>
      </c>
      <c r="BE390" s="213">
        <f>IF(N390="základní",J390,0)</f>
        <v>0</v>
      </c>
      <c r="BF390" s="213">
        <f>IF(N390="snížená",J390,0)</f>
        <v>0</v>
      </c>
      <c r="BG390" s="213">
        <f>IF(N390="zákl. přenesená",J390,0)</f>
        <v>0</v>
      </c>
      <c r="BH390" s="213">
        <f>IF(N390="sníž. přenesená",J390,0)</f>
        <v>0</v>
      </c>
      <c r="BI390" s="213">
        <f>IF(N390="nulová",J390,0)</f>
        <v>0</v>
      </c>
      <c r="BJ390" s="25" t="s">
        <v>84</v>
      </c>
      <c r="BK390" s="213">
        <f>ROUND(I390*H390,2)</f>
        <v>0</v>
      </c>
      <c r="BL390" s="25" t="s">
        <v>219</v>
      </c>
      <c r="BM390" s="25" t="s">
        <v>811</v>
      </c>
    </row>
    <row r="391" spans="2:65" s="1" customFormat="1" ht="13.5">
      <c r="B391" s="42"/>
      <c r="C391" s="64"/>
      <c r="D391" s="214" t="s">
        <v>210</v>
      </c>
      <c r="E391" s="64"/>
      <c r="F391" s="215" t="s">
        <v>812</v>
      </c>
      <c r="G391" s="64"/>
      <c r="H391" s="64"/>
      <c r="I391" s="173"/>
      <c r="J391" s="64"/>
      <c r="K391" s="64"/>
      <c r="L391" s="62"/>
      <c r="M391" s="216"/>
      <c r="N391" s="43"/>
      <c r="O391" s="43"/>
      <c r="P391" s="43"/>
      <c r="Q391" s="43"/>
      <c r="R391" s="43"/>
      <c r="S391" s="43"/>
      <c r="T391" s="79"/>
      <c r="AT391" s="25" t="s">
        <v>210</v>
      </c>
      <c r="AU391" s="25" t="s">
        <v>86</v>
      </c>
    </row>
    <row r="392" spans="2:65" s="12" customFormat="1" ht="13.5">
      <c r="B392" s="220"/>
      <c r="C392" s="221"/>
      <c r="D392" s="214" t="s">
        <v>284</v>
      </c>
      <c r="E392" s="222" t="s">
        <v>21</v>
      </c>
      <c r="F392" s="223" t="s">
        <v>813</v>
      </c>
      <c r="G392" s="221"/>
      <c r="H392" s="224">
        <v>52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284</v>
      </c>
      <c r="AU392" s="230" t="s">
        <v>86</v>
      </c>
      <c r="AV392" s="12" t="s">
        <v>86</v>
      </c>
      <c r="AW392" s="12" t="s">
        <v>39</v>
      </c>
      <c r="AX392" s="12" t="s">
        <v>84</v>
      </c>
      <c r="AY392" s="230" t="s">
        <v>201</v>
      </c>
    </row>
    <row r="393" spans="2:65" s="1" customFormat="1" ht="25.5" customHeight="1">
      <c r="B393" s="42"/>
      <c r="C393" s="202" t="s">
        <v>814</v>
      </c>
      <c r="D393" s="202" t="s">
        <v>204</v>
      </c>
      <c r="E393" s="203" t="s">
        <v>815</v>
      </c>
      <c r="F393" s="204" t="s">
        <v>816</v>
      </c>
      <c r="G393" s="205" t="s">
        <v>311</v>
      </c>
      <c r="H393" s="206">
        <v>237</v>
      </c>
      <c r="I393" s="207"/>
      <c r="J393" s="208">
        <f>ROUND(I393*H393,2)</f>
        <v>0</v>
      </c>
      <c r="K393" s="204" t="s">
        <v>214</v>
      </c>
      <c r="L393" s="62"/>
      <c r="M393" s="209" t="s">
        <v>21</v>
      </c>
      <c r="N393" s="210" t="s">
        <v>47</v>
      </c>
      <c r="O393" s="43"/>
      <c r="P393" s="211">
        <f>O393*H393</f>
        <v>0</v>
      </c>
      <c r="Q393" s="211">
        <v>3.0000000000000001E-5</v>
      </c>
      <c r="R393" s="211">
        <f>Q393*H393</f>
        <v>7.11E-3</v>
      </c>
      <c r="S393" s="211">
        <v>0</v>
      </c>
      <c r="T393" s="212">
        <f>S393*H393</f>
        <v>0</v>
      </c>
      <c r="AR393" s="25" t="s">
        <v>219</v>
      </c>
      <c r="AT393" s="25" t="s">
        <v>204</v>
      </c>
      <c r="AU393" s="25" t="s">
        <v>86</v>
      </c>
      <c r="AY393" s="25" t="s">
        <v>201</v>
      </c>
      <c r="BE393" s="213">
        <f>IF(N393="základní",J393,0)</f>
        <v>0</v>
      </c>
      <c r="BF393" s="213">
        <f>IF(N393="snížená",J393,0)</f>
        <v>0</v>
      </c>
      <c r="BG393" s="213">
        <f>IF(N393="zákl. přenesená",J393,0)</f>
        <v>0</v>
      </c>
      <c r="BH393" s="213">
        <f>IF(N393="sníž. přenesená",J393,0)</f>
        <v>0</v>
      </c>
      <c r="BI393" s="213">
        <f>IF(N393="nulová",J393,0)</f>
        <v>0</v>
      </c>
      <c r="BJ393" s="25" t="s">
        <v>84</v>
      </c>
      <c r="BK393" s="213">
        <f>ROUND(I393*H393,2)</f>
        <v>0</v>
      </c>
      <c r="BL393" s="25" t="s">
        <v>219</v>
      </c>
      <c r="BM393" s="25" t="s">
        <v>817</v>
      </c>
    </row>
    <row r="394" spans="2:65" s="1" customFormat="1" ht="13.5">
      <c r="B394" s="42"/>
      <c r="C394" s="64"/>
      <c r="D394" s="214" t="s">
        <v>210</v>
      </c>
      <c r="E394" s="64"/>
      <c r="F394" s="215" t="s">
        <v>818</v>
      </c>
      <c r="G394" s="64"/>
      <c r="H394" s="64"/>
      <c r="I394" s="173"/>
      <c r="J394" s="64"/>
      <c r="K394" s="64"/>
      <c r="L394" s="62"/>
      <c r="M394" s="216"/>
      <c r="N394" s="43"/>
      <c r="O394" s="43"/>
      <c r="P394" s="43"/>
      <c r="Q394" s="43"/>
      <c r="R394" s="43"/>
      <c r="S394" s="43"/>
      <c r="T394" s="79"/>
      <c r="AT394" s="25" t="s">
        <v>210</v>
      </c>
      <c r="AU394" s="25" t="s">
        <v>86</v>
      </c>
    </row>
    <row r="395" spans="2:65" s="12" customFormat="1" ht="13.5">
      <c r="B395" s="220"/>
      <c r="C395" s="221"/>
      <c r="D395" s="214" t="s">
        <v>284</v>
      </c>
      <c r="E395" s="222" t="s">
        <v>21</v>
      </c>
      <c r="F395" s="223" t="s">
        <v>819</v>
      </c>
      <c r="G395" s="221"/>
      <c r="H395" s="224">
        <v>237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284</v>
      </c>
      <c r="AU395" s="230" t="s">
        <v>86</v>
      </c>
      <c r="AV395" s="12" t="s">
        <v>86</v>
      </c>
      <c r="AW395" s="12" t="s">
        <v>39</v>
      </c>
      <c r="AX395" s="12" t="s">
        <v>84</v>
      </c>
      <c r="AY395" s="230" t="s">
        <v>201</v>
      </c>
    </row>
    <row r="396" spans="2:65" s="1" customFormat="1" ht="25.5" customHeight="1">
      <c r="B396" s="42"/>
      <c r="C396" s="202" t="s">
        <v>820</v>
      </c>
      <c r="D396" s="202" t="s">
        <v>204</v>
      </c>
      <c r="E396" s="203" t="s">
        <v>821</v>
      </c>
      <c r="F396" s="204" t="s">
        <v>822</v>
      </c>
      <c r="G396" s="205" t="s">
        <v>311</v>
      </c>
      <c r="H396" s="206">
        <v>25</v>
      </c>
      <c r="I396" s="207"/>
      <c r="J396" s="208">
        <f>ROUND(I396*H396,2)</f>
        <v>0</v>
      </c>
      <c r="K396" s="204" t="s">
        <v>214</v>
      </c>
      <c r="L396" s="62"/>
      <c r="M396" s="209" t="s">
        <v>21</v>
      </c>
      <c r="N396" s="210" t="s">
        <v>47</v>
      </c>
      <c r="O396" s="43"/>
      <c r="P396" s="211">
        <f>O396*H396</f>
        <v>0</v>
      </c>
      <c r="Q396" s="211">
        <v>1.4999999999999999E-4</v>
      </c>
      <c r="R396" s="211">
        <f>Q396*H396</f>
        <v>3.7499999999999999E-3</v>
      </c>
      <c r="S396" s="211">
        <v>0</v>
      </c>
      <c r="T396" s="212">
        <f>S396*H396</f>
        <v>0</v>
      </c>
      <c r="AR396" s="25" t="s">
        <v>219</v>
      </c>
      <c r="AT396" s="25" t="s">
        <v>204</v>
      </c>
      <c r="AU396" s="25" t="s">
        <v>86</v>
      </c>
      <c r="AY396" s="25" t="s">
        <v>201</v>
      </c>
      <c r="BE396" s="213">
        <f>IF(N396="základní",J396,0)</f>
        <v>0</v>
      </c>
      <c r="BF396" s="213">
        <f>IF(N396="snížená",J396,0)</f>
        <v>0</v>
      </c>
      <c r="BG396" s="213">
        <f>IF(N396="zákl. přenesená",J396,0)</f>
        <v>0</v>
      </c>
      <c r="BH396" s="213">
        <f>IF(N396="sníž. přenesená",J396,0)</f>
        <v>0</v>
      </c>
      <c r="BI396" s="213">
        <f>IF(N396="nulová",J396,0)</f>
        <v>0</v>
      </c>
      <c r="BJ396" s="25" t="s">
        <v>84</v>
      </c>
      <c r="BK396" s="213">
        <f>ROUND(I396*H396,2)</f>
        <v>0</v>
      </c>
      <c r="BL396" s="25" t="s">
        <v>219</v>
      </c>
      <c r="BM396" s="25" t="s">
        <v>823</v>
      </c>
    </row>
    <row r="397" spans="2:65" s="1" customFormat="1" ht="13.5">
      <c r="B397" s="42"/>
      <c r="C397" s="64"/>
      <c r="D397" s="214" t="s">
        <v>210</v>
      </c>
      <c r="E397" s="64"/>
      <c r="F397" s="215" t="s">
        <v>824</v>
      </c>
      <c r="G397" s="64"/>
      <c r="H397" s="64"/>
      <c r="I397" s="173"/>
      <c r="J397" s="64"/>
      <c r="K397" s="64"/>
      <c r="L397" s="62"/>
      <c r="M397" s="216"/>
      <c r="N397" s="43"/>
      <c r="O397" s="43"/>
      <c r="P397" s="43"/>
      <c r="Q397" s="43"/>
      <c r="R397" s="43"/>
      <c r="S397" s="43"/>
      <c r="T397" s="79"/>
      <c r="AT397" s="25" t="s">
        <v>210</v>
      </c>
      <c r="AU397" s="25" t="s">
        <v>86</v>
      </c>
    </row>
    <row r="398" spans="2:65" s="12" customFormat="1" ht="13.5">
      <c r="B398" s="220"/>
      <c r="C398" s="221"/>
      <c r="D398" s="214" t="s">
        <v>284</v>
      </c>
      <c r="E398" s="222" t="s">
        <v>21</v>
      </c>
      <c r="F398" s="223" t="s">
        <v>825</v>
      </c>
      <c r="G398" s="221"/>
      <c r="H398" s="224">
        <v>25</v>
      </c>
      <c r="I398" s="225"/>
      <c r="J398" s="221"/>
      <c r="K398" s="221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284</v>
      </c>
      <c r="AU398" s="230" t="s">
        <v>86</v>
      </c>
      <c r="AV398" s="12" t="s">
        <v>86</v>
      </c>
      <c r="AW398" s="12" t="s">
        <v>39</v>
      </c>
      <c r="AX398" s="12" t="s">
        <v>84</v>
      </c>
      <c r="AY398" s="230" t="s">
        <v>201</v>
      </c>
    </row>
    <row r="399" spans="2:65" s="1" customFormat="1" ht="25.5" customHeight="1">
      <c r="B399" s="42"/>
      <c r="C399" s="202" t="s">
        <v>826</v>
      </c>
      <c r="D399" s="202" t="s">
        <v>204</v>
      </c>
      <c r="E399" s="203" t="s">
        <v>827</v>
      </c>
      <c r="F399" s="204" t="s">
        <v>828</v>
      </c>
      <c r="G399" s="205" t="s">
        <v>311</v>
      </c>
      <c r="H399" s="206">
        <v>92</v>
      </c>
      <c r="I399" s="207"/>
      <c r="J399" s="208">
        <f>ROUND(I399*H399,2)</f>
        <v>0</v>
      </c>
      <c r="K399" s="204" t="s">
        <v>214</v>
      </c>
      <c r="L399" s="62"/>
      <c r="M399" s="209" t="s">
        <v>21</v>
      </c>
      <c r="N399" s="210" t="s">
        <v>47</v>
      </c>
      <c r="O399" s="43"/>
      <c r="P399" s="211">
        <f>O399*H399</f>
        <v>0</v>
      </c>
      <c r="Q399" s="211">
        <v>5.0000000000000002E-5</v>
      </c>
      <c r="R399" s="211">
        <f>Q399*H399</f>
        <v>4.5999999999999999E-3</v>
      </c>
      <c r="S399" s="211">
        <v>0</v>
      </c>
      <c r="T399" s="212">
        <f>S399*H399</f>
        <v>0</v>
      </c>
      <c r="AR399" s="25" t="s">
        <v>219</v>
      </c>
      <c r="AT399" s="25" t="s">
        <v>204</v>
      </c>
      <c r="AU399" s="25" t="s">
        <v>86</v>
      </c>
      <c r="AY399" s="25" t="s">
        <v>201</v>
      </c>
      <c r="BE399" s="213">
        <f>IF(N399="základní",J399,0)</f>
        <v>0</v>
      </c>
      <c r="BF399" s="213">
        <f>IF(N399="snížená",J399,0)</f>
        <v>0</v>
      </c>
      <c r="BG399" s="213">
        <f>IF(N399="zákl. přenesená",J399,0)</f>
        <v>0</v>
      </c>
      <c r="BH399" s="213">
        <f>IF(N399="sníž. přenesená",J399,0)</f>
        <v>0</v>
      </c>
      <c r="BI399" s="213">
        <f>IF(N399="nulová",J399,0)</f>
        <v>0</v>
      </c>
      <c r="BJ399" s="25" t="s">
        <v>84</v>
      </c>
      <c r="BK399" s="213">
        <f>ROUND(I399*H399,2)</f>
        <v>0</v>
      </c>
      <c r="BL399" s="25" t="s">
        <v>219</v>
      </c>
      <c r="BM399" s="25" t="s">
        <v>829</v>
      </c>
    </row>
    <row r="400" spans="2:65" s="1" customFormat="1" ht="13.5">
      <c r="B400" s="42"/>
      <c r="C400" s="64"/>
      <c r="D400" s="214" t="s">
        <v>210</v>
      </c>
      <c r="E400" s="64"/>
      <c r="F400" s="215" t="s">
        <v>830</v>
      </c>
      <c r="G400" s="64"/>
      <c r="H400" s="64"/>
      <c r="I400" s="173"/>
      <c r="J400" s="64"/>
      <c r="K400" s="64"/>
      <c r="L400" s="62"/>
      <c r="M400" s="216"/>
      <c r="N400" s="43"/>
      <c r="O400" s="43"/>
      <c r="P400" s="43"/>
      <c r="Q400" s="43"/>
      <c r="R400" s="43"/>
      <c r="S400" s="43"/>
      <c r="T400" s="79"/>
      <c r="AT400" s="25" t="s">
        <v>210</v>
      </c>
      <c r="AU400" s="25" t="s">
        <v>86</v>
      </c>
    </row>
    <row r="401" spans="2:65" s="12" customFormat="1" ht="13.5">
      <c r="B401" s="220"/>
      <c r="C401" s="221"/>
      <c r="D401" s="214" t="s">
        <v>284</v>
      </c>
      <c r="E401" s="222" t="s">
        <v>21</v>
      </c>
      <c r="F401" s="223" t="s">
        <v>831</v>
      </c>
      <c r="G401" s="221"/>
      <c r="H401" s="224">
        <v>53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284</v>
      </c>
      <c r="AU401" s="230" t="s">
        <v>86</v>
      </c>
      <c r="AV401" s="12" t="s">
        <v>86</v>
      </c>
      <c r="AW401" s="12" t="s">
        <v>39</v>
      </c>
      <c r="AX401" s="12" t="s">
        <v>76</v>
      </c>
      <c r="AY401" s="230" t="s">
        <v>201</v>
      </c>
    </row>
    <row r="402" spans="2:65" s="12" customFormat="1" ht="13.5">
      <c r="B402" s="220"/>
      <c r="C402" s="221"/>
      <c r="D402" s="214" t="s">
        <v>284</v>
      </c>
      <c r="E402" s="222" t="s">
        <v>21</v>
      </c>
      <c r="F402" s="223" t="s">
        <v>832</v>
      </c>
      <c r="G402" s="221"/>
      <c r="H402" s="224">
        <v>39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284</v>
      </c>
      <c r="AU402" s="230" t="s">
        <v>86</v>
      </c>
      <c r="AV402" s="12" t="s">
        <v>86</v>
      </c>
      <c r="AW402" s="12" t="s">
        <v>39</v>
      </c>
      <c r="AX402" s="12" t="s">
        <v>76</v>
      </c>
      <c r="AY402" s="230" t="s">
        <v>201</v>
      </c>
    </row>
    <row r="403" spans="2:65" s="13" customFormat="1" ht="13.5">
      <c r="B403" s="231"/>
      <c r="C403" s="232"/>
      <c r="D403" s="214" t="s">
        <v>284</v>
      </c>
      <c r="E403" s="233" t="s">
        <v>21</v>
      </c>
      <c r="F403" s="234" t="s">
        <v>293</v>
      </c>
      <c r="G403" s="232"/>
      <c r="H403" s="235">
        <v>92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284</v>
      </c>
      <c r="AU403" s="241" t="s">
        <v>86</v>
      </c>
      <c r="AV403" s="13" t="s">
        <v>219</v>
      </c>
      <c r="AW403" s="13" t="s">
        <v>39</v>
      </c>
      <c r="AX403" s="13" t="s">
        <v>84</v>
      </c>
      <c r="AY403" s="241" t="s">
        <v>201</v>
      </c>
    </row>
    <row r="404" spans="2:65" s="1" customFormat="1" ht="25.5" customHeight="1">
      <c r="B404" s="42"/>
      <c r="C404" s="202" t="s">
        <v>833</v>
      </c>
      <c r="D404" s="202" t="s">
        <v>204</v>
      </c>
      <c r="E404" s="203" t="s">
        <v>834</v>
      </c>
      <c r="F404" s="204" t="s">
        <v>835</v>
      </c>
      <c r="G404" s="205" t="s">
        <v>281</v>
      </c>
      <c r="H404" s="206">
        <v>93</v>
      </c>
      <c r="I404" s="207"/>
      <c r="J404" s="208">
        <f>ROUND(I404*H404,2)</f>
        <v>0</v>
      </c>
      <c r="K404" s="204" t="s">
        <v>214</v>
      </c>
      <c r="L404" s="62"/>
      <c r="M404" s="209" t="s">
        <v>21</v>
      </c>
      <c r="N404" s="210" t="s">
        <v>47</v>
      </c>
      <c r="O404" s="43"/>
      <c r="P404" s="211">
        <f>O404*H404</f>
        <v>0</v>
      </c>
      <c r="Q404" s="211">
        <v>5.9999999999999995E-4</v>
      </c>
      <c r="R404" s="211">
        <f>Q404*H404</f>
        <v>5.5799999999999995E-2</v>
      </c>
      <c r="S404" s="211">
        <v>0</v>
      </c>
      <c r="T404" s="212">
        <f>S404*H404</f>
        <v>0</v>
      </c>
      <c r="AR404" s="25" t="s">
        <v>219</v>
      </c>
      <c r="AT404" s="25" t="s">
        <v>204</v>
      </c>
      <c r="AU404" s="25" t="s">
        <v>86</v>
      </c>
      <c r="AY404" s="25" t="s">
        <v>201</v>
      </c>
      <c r="BE404" s="213">
        <f>IF(N404="základní",J404,0)</f>
        <v>0</v>
      </c>
      <c r="BF404" s="213">
        <f>IF(N404="snížená",J404,0)</f>
        <v>0</v>
      </c>
      <c r="BG404" s="213">
        <f>IF(N404="zákl. přenesená",J404,0)</f>
        <v>0</v>
      </c>
      <c r="BH404" s="213">
        <f>IF(N404="sníž. přenesená",J404,0)</f>
        <v>0</v>
      </c>
      <c r="BI404" s="213">
        <f>IF(N404="nulová",J404,0)</f>
        <v>0</v>
      </c>
      <c r="BJ404" s="25" t="s">
        <v>84</v>
      </c>
      <c r="BK404" s="213">
        <f>ROUND(I404*H404,2)</f>
        <v>0</v>
      </c>
      <c r="BL404" s="25" t="s">
        <v>219</v>
      </c>
      <c r="BM404" s="25" t="s">
        <v>836</v>
      </c>
    </row>
    <row r="405" spans="2:65" s="1" customFormat="1" ht="13.5">
      <c r="B405" s="42"/>
      <c r="C405" s="64"/>
      <c r="D405" s="214" t="s">
        <v>210</v>
      </c>
      <c r="E405" s="64"/>
      <c r="F405" s="215" t="s">
        <v>837</v>
      </c>
      <c r="G405" s="64"/>
      <c r="H405" s="64"/>
      <c r="I405" s="173"/>
      <c r="J405" s="64"/>
      <c r="K405" s="64"/>
      <c r="L405" s="62"/>
      <c r="M405" s="216"/>
      <c r="N405" s="43"/>
      <c r="O405" s="43"/>
      <c r="P405" s="43"/>
      <c r="Q405" s="43"/>
      <c r="R405" s="43"/>
      <c r="S405" s="43"/>
      <c r="T405" s="79"/>
      <c r="AT405" s="25" t="s">
        <v>210</v>
      </c>
      <c r="AU405" s="25" t="s">
        <v>86</v>
      </c>
    </row>
    <row r="406" spans="2:65" s="12" customFormat="1" ht="13.5">
      <c r="B406" s="220"/>
      <c r="C406" s="221"/>
      <c r="D406" s="214" t="s">
        <v>284</v>
      </c>
      <c r="E406" s="222" t="s">
        <v>21</v>
      </c>
      <c r="F406" s="223" t="s">
        <v>838</v>
      </c>
      <c r="G406" s="221"/>
      <c r="H406" s="224">
        <v>93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284</v>
      </c>
      <c r="AU406" s="230" t="s">
        <v>86</v>
      </c>
      <c r="AV406" s="12" t="s">
        <v>86</v>
      </c>
      <c r="AW406" s="12" t="s">
        <v>39</v>
      </c>
      <c r="AX406" s="12" t="s">
        <v>84</v>
      </c>
      <c r="AY406" s="230" t="s">
        <v>201</v>
      </c>
    </row>
    <row r="407" spans="2:65" s="1" customFormat="1" ht="16.5" customHeight="1">
      <c r="B407" s="42"/>
      <c r="C407" s="202" t="s">
        <v>839</v>
      </c>
      <c r="D407" s="202" t="s">
        <v>204</v>
      </c>
      <c r="E407" s="203" t="s">
        <v>840</v>
      </c>
      <c r="F407" s="204" t="s">
        <v>841</v>
      </c>
      <c r="G407" s="205" t="s">
        <v>311</v>
      </c>
      <c r="H407" s="206">
        <v>143</v>
      </c>
      <c r="I407" s="207"/>
      <c r="J407" s="208">
        <f>ROUND(I407*H407,2)</f>
        <v>0</v>
      </c>
      <c r="K407" s="204" t="s">
        <v>214</v>
      </c>
      <c r="L407" s="62"/>
      <c r="M407" s="209" t="s">
        <v>21</v>
      </c>
      <c r="N407" s="210" t="s">
        <v>47</v>
      </c>
      <c r="O407" s="43"/>
      <c r="P407" s="211">
        <f>O407*H407</f>
        <v>0</v>
      </c>
      <c r="Q407" s="211">
        <v>2.0000000000000001E-4</v>
      </c>
      <c r="R407" s="211">
        <f>Q407*H407</f>
        <v>2.86E-2</v>
      </c>
      <c r="S407" s="211">
        <v>0</v>
      </c>
      <c r="T407" s="212">
        <f>S407*H407</f>
        <v>0</v>
      </c>
      <c r="AR407" s="25" t="s">
        <v>219</v>
      </c>
      <c r="AT407" s="25" t="s">
        <v>204</v>
      </c>
      <c r="AU407" s="25" t="s">
        <v>86</v>
      </c>
      <c r="AY407" s="25" t="s">
        <v>201</v>
      </c>
      <c r="BE407" s="213">
        <f>IF(N407="základní",J407,0)</f>
        <v>0</v>
      </c>
      <c r="BF407" s="213">
        <f>IF(N407="snížená",J407,0)</f>
        <v>0</v>
      </c>
      <c r="BG407" s="213">
        <f>IF(N407="zákl. přenesená",J407,0)</f>
        <v>0</v>
      </c>
      <c r="BH407" s="213">
        <f>IF(N407="sníž. přenesená",J407,0)</f>
        <v>0</v>
      </c>
      <c r="BI407" s="213">
        <f>IF(N407="nulová",J407,0)</f>
        <v>0</v>
      </c>
      <c r="BJ407" s="25" t="s">
        <v>84</v>
      </c>
      <c r="BK407" s="213">
        <f>ROUND(I407*H407,2)</f>
        <v>0</v>
      </c>
      <c r="BL407" s="25" t="s">
        <v>219</v>
      </c>
      <c r="BM407" s="25" t="s">
        <v>842</v>
      </c>
    </row>
    <row r="408" spans="2:65" s="1" customFormat="1" ht="13.5">
      <c r="B408" s="42"/>
      <c r="C408" s="64"/>
      <c r="D408" s="214" t="s">
        <v>210</v>
      </c>
      <c r="E408" s="64"/>
      <c r="F408" s="215" t="s">
        <v>843</v>
      </c>
      <c r="G408" s="64"/>
      <c r="H408" s="64"/>
      <c r="I408" s="173"/>
      <c r="J408" s="64"/>
      <c r="K408" s="64"/>
      <c r="L408" s="62"/>
      <c r="M408" s="216"/>
      <c r="N408" s="43"/>
      <c r="O408" s="43"/>
      <c r="P408" s="43"/>
      <c r="Q408" s="43"/>
      <c r="R408" s="43"/>
      <c r="S408" s="43"/>
      <c r="T408" s="79"/>
      <c r="AT408" s="25" t="s">
        <v>210</v>
      </c>
      <c r="AU408" s="25" t="s">
        <v>86</v>
      </c>
    </row>
    <row r="409" spans="2:65" s="12" customFormat="1" ht="13.5">
      <c r="B409" s="220"/>
      <c r="C409" s="221"/>
      <c r="D409" s="214" t="s">
        <v>284</v>
      </c>
      <c r="E409" s="222" t="s">
        <v>21</v>
      </c>
      <c r="F409" s="223" t="s">
        <v>807</v>
      </c>
      <c r="G409" s="221"/>
      <c r="H409" s="224">
        <v>143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284</v>
      </c>
      <c r="AU409" s="230" t="s">
        <v>86</v>
      </c>
      <c r="AV409" s="12" t="s">
        <v>86</v>
      </c>
      <c r="AW409" s="12" t="s">
        <v>39</v>
      </c>
      <c r="AX409" s="12" t="s">
        <v>84</v>
      </c>
      <c r="AY409" s="230" t="s">
        <v>201</v>
      </c>
    </row>
    <row r="410" spans="2:65" s="1" customFormat="1" ht="16.5" customHeight="1">
      <c r="B410" s="42"/>
      <c r="C410" s="202" t="s">
        <v>844</v>
      </c>
      <c r="D410" s="202" t="s">
        <v>204</v>
      </c>
      <c r="E410" s="203" t="s">
        <v>845</v>
      </c>
      <c r="F410" s="204" t="s">
        <v>846</v>
      </c>
      <c r="G410" s="205" t="s">
        <v>311</v>
      </c>
      <c r="H410" s="206">
        <v>52</v>
      </c>
      <c r="I410" s="207"/>
      <c r="J410" s="208">
        <f>ROUND(I410*H410,2)</f>
        <v>0</v>
      </c>
      <c r="K410" s="204" t="s">
        <v>214</v>
      </c>
      <c r="L410" s="62"/>
      <c r="M410" s="209" t="s">
        <v>21</v>
      </c>
      <c r="N410" s="210" t="s">
        <v>47</v>
      </c>
      <c r="O410" s="43"/>
      <c r="P410" s="211">
        <f>O410*H410</f>
        <v>0</v>
      </c>
      <c r="Q410" s="211">
        <v>2.0000000000000001E-4</v>
      </c>
      <c r="R410" s="211">
        <f>Q410*H410</f>
        <v>1.0400000000000001E-2</v>
      </c>
      <c r="S410" s="211">
        <v>0</v>
      </c>
      <c r="T410" s="212">
        <f>S410*H410</f>
        <v>0</v>
      </c>
      <c r="AR410" s="25" t="s">
        <v>219</v>
      </c>
      <c r="AT410" s="25" t="s">
        <v>204</v>
      </c>
      <c r="AU410" s="25" t="s">
        <v>86</v>
      </c>
      <c r="AY410" s="25" t="s">
        <v>201</v>
      </c>
      <c r="BE410" s="213">
        <f>IF(N410="základní",J410,0)</f>
        <v>0</v>
      </c>
      <c r="BF410" s="213">
        <f>IF(N410="snížená",J410,0)</f>
        <v>0</v>
      </c>
      <c r="BG410" s="213">
        <f>IF(N410="zákl. přenesená",J410,0)</f>
        <v>0</v>
      </c>
      <c r="BH410" s="213">
        <f>IF(N410="sníž. přenesená",J410,0)</f>
        <v>0</v>
      </c>
      <c r="BI410" s="213">
        <f>IF(N410="nulová",J410,0)</f>
        <v>0</v>
      </c>
      <c r="BJ410" s="25" t="s">
        <v>84</v>
      </c>
      <c r="BK410" s="213">
        <f>ROUND(I410*H410,2)</f>
        <v>0</v>
      </c>
      <c r="BL410" s="25" t="s">
        <v>219</v>
      </c>
      <c r="BM410" s="25" t="s">
        <v>847</v>
      </c>
    </row>
    <row r="411" spans="2:65" s="1" customFormat="1" ht="13.5">
      <c r="B411" s="42"/>
      <c r="C411" s="64"/>
      <c r="D411" s="214" t="s">
        <v>210</v>
      </c>
      <c r="E411" s="64"/>
      <c r="F411" s="215" t="s">
        <v>848</v>
      </c>
      <c r="G411" s="64"/>
      <c r="H411" s="64"/>
      <c r="I411" s="173"/>
      <c r="J411" s="64"/>
      <c r="K411" s="64"/>
      <c r="L411" s="62"/>
      <c r="M411" s="216"/>
      <c r="N411" s="43"/>
      <c r="O411" s="43"/>
      <c r="P411" s="43"/>
      <c r="Q411" s="43"/>
      <c r="R411" s="43"/>
      <c r="S411" s="43"/>
      <c r="T411" s="79"/>
      <c r="AT411" s="25" t="s">
        <v>210</v>
      </c>
      <c r="AU411" s="25" t="s">
        <v>86</v>
      </c>
    </row>
    <row r="412" spans="2:65" s="12" customFormat="1" ht="13.5">
      <c r="B412" s="220"/>
      <c r="C412" s="221"/>
      <c r="D412" s="214" t="s">
        <v>284</v>
      </c>
      <c r="E412" s="222" t="s">
        <v>21</v>
      </c>
      <c r="F412" s="223" t="s">
        <v>813</v>
      </c>
      <c r="G412" s="221"/>
      <c r="H412" s="224">
        <v>52</v>
      </c>
      <c r="I412" s="225"/>
      <c r="J412" s="221"/>
      <c r="K412" s="221"/>
      <c r="L412" s="226"/>
      <c r="M412" s="227"/>
      <c r="N412" s="228"/>
      <c r="O412" s="228"/>
      <c r="P412" s="228"/>
      <c r="Q412" s="228"/>
      <c r="R412" s="228"/>
      <c r="S412" s="228"/>
      <c r="T412" s="229"/>
      <c r="AT412" s="230" t="s">
        <v>284</v>
      </c>
      <c r="AU412" s="230" t="s">
        <v>86</v>
      </c>
      <c r="AV412" s="12" t="s">
        <v>86</v>
      </c>
      <c r="AW412" s="12" t="s">
        <v>39</v>
      </c>
      <c r="AX412" s="12" t="s">
        <v>84</v>
      </c>
      <c r="AY412" s="230" t="s">
        <v>201</v>
      </c>
    </row>
    <row r="413" spans="2:65" s="1" customFormat="1" ht="16.5" customHeight="1">
      <c r="B413" s="42"/>
      <c r="C413" s="202" t="s">
        <v>849</v>
      </c>
      <c r="D413" s="202" t="s">
        <v>204</v>
      </c>
      <c r="E413" s="203" t="s">
        <v>850</v>
      </c>
      <c r="F413" s="204" t="s">
        <v>851</v>
      </c>
      <c r="G413" s="205" t="s">
        <v>311</v>
      </c>
      <c r="H413" s="206">
        <v>237</v>
      </c>
      <c r="I413" s="207"/>
      <c r="J413" s="208">
        <f>ROUND(I413*H413,2)</f>
        <v>0</v>
      </c>
      <c r="K413" s="204" t="s">
        <v>214</v>
      </c>
      <c r="L413" s="62"/>
      <c r="M413" s="209" t="s">
        <v>21</v>
      </c>
      <c r="N413" s="210" t="s">
        <v>47</v>
      </c>
      <c r="O413" s="43"/>
      <c r="P413" s="211">
        <f>O413*H413</f>
        <v>0</v>
      </c>
      <c r="Q413" s="211">
        <v>6.9999999999999994E-5</v>
      </c>
      <c r="R413" s="211">
        <f>Q413*H413</f>
        <v>1.6589999999999997E-2</v>
      </c>
      <c r="S413" s="211">
        <v>0</v>
      </c>
      <c r="T413" s="212">
        <f>S413*H413</f>
        <v>0</v>
      </c>
      <c r="AR413" s="25" t="s">
        <v>219</v>
      </c>
      <c r="AT413" s="25" t="s">
        <v>204</v>
      </c>
      <c r="AU413" s="25" t="s">
        <v>86</v>
      </c>
      <c r="AY413" s="25" t="s">
        <v>201</v>
      </c>
      <c r="BE413" s="213">
        <f>IF(N413="základní",J413,0)</f>
        <v>0</v>
      </c>
      <c r="BF413" s="213">
        <f>IF(N413="snížená",J413,0)</f>
        <v>0</v>
      </c>
      <c r="BG413" s="213">
        <f>IF(N413="zákl. přenesená",J413,0)</f>
        <v>0</v>
      </c>
      <c r="BH413" s="213">
        <f>IF(N413="sníž. přenesená",J413,0)</f>
        <v>0</v>
      </c>
      <c r="BI413" s="213">
        <f>IF(N413="nulová",J413,0)</f>
        <v>0</v>
      </c>
      <c r="BJ413" s="25" t="s">
        <v>84</v>
      </c>
      <c r="BK413" s="213">
        <f>ROUND(I413*H413,2)</f>
        <v>0</v>
      </c>
      <c r="BL413" s="25" t="s">
        <v>219</v>
      </c>
      <c r="BM413" s="25" t="s">
        <v>852</v>
      </c>
    </row>
    <row r="414" spans="2:65" s="1" customFormat="1" ht="13.5">
      <c r="B414" s="42"/>
      <c r="C414" s="64"/>
      <c r="D414" s="214" t="s">
        <v>210</v>
      </c>
      <c r="E414" s="64"/>
      <c r="F414" s="215" t="s">
        <v>853</v>
      </c>
      <c r="G414" s="64"/>
      <c r="H414" s="64"/>
      <c r="I414" s="173"/>
      <c r="J414" s="64"/>
      <c r="K414" s="64"/>
      <c r="L414" s="62"/>
      <c r="M414" s="216"/>
      <c r="N414" s="43"/>
      <c r="O414" s="43"/>
      <c r="P414" s="43"/>
      <c r="Q414" s="43"/>
      <c r="R414" s="43"/>
      <c r="S414" s="43"/>
      <c r="T414" s="79"/>
      <c r="AT414" s="25" t="s">
        <v>210</v>
      </c>
      <c r="AU414" s="25" t="s">
        <v>86</v>
      </c>
    </row>
    <row r="415" spans="2:65" s="12" customFormat="1" ht="13.5">
      <c r="B415" s="220"/>
      <c r="C415" s="221"/>
      <c r="D415" s="214" t="s">
        <v>284</v>
      </c>
      <c r="E415" s="222" t="s">
        <v>21</v>
      </c>
      <c r="F415" s="223" t="s">
        <v>819</v>
      </c>
      <c r="G415" s="221"/>
      <c r="H415" s="224">
        <v>237</v>
      </c>
      <c r="I415" s="225"/>
      <c r="J415" s="221"/>
      <c r="K415" s="221"/>
      <c r="L415" s="226"/>
      <c r="M415" s="227"/>
      <c r="N415" s="228"/>
      <c r="O415" s="228"/>
      <c r="P415" s="228"/>
      <c r="Q415" s="228"/>
      <c r="R415" s="228"/>
      <c r="S415" s="228"/>
      <c r="T415" s="229"/>
      <c r="AT415" s="230" t="s">
        <v>284</v>
      </c>
      <c r="AU415" s="230" t="s">
        <v>86</v>
      </c>
      <c r="AV415" s="12" t="s">
        <v>86</v>
      </c>
      <c r="AW415" s="12" t="s">
        <v>39</v>
      </c>
      <c r="AX415" s="12" t="s">
        <v>84</v>
      </c>
      <c r="AY415" s="230" t="s">
        <v>201</v>
      </c>
    </row>
    <row r="416" spans="2:65" s="1" customFormat="1" ht="16.5" customHeight="1">
      <c r="B416" s="42"/>
      <c r="C416" s="202" t="s">
        <v>854</v>
      </c>
      <c r="D416" s="202" t="s">
        <v>204</v>
      </c>
      <c r="E416" s="203" t="s">
        <v>855</v>
      </c>
      <c r="F416" s="204" t="s">
        <v>856</v>
      </c>
      <c r="G416" s="205" t="s">
        <v>311</v>
      </c>
      <c r="H416" s="206">
        <v>25</v>
      </c>
      <c r="I416" s="207"/>
      <c r="J416" s="208">
        <f>ROUND(I416*H416,2)</f>
        <v>0</v>
      </c>
      <c r="K416" s="204" t="s">
        <v>214</v>
      </c>
      <c r="L416" s="62"/>
      <c r="M416" s="209" t="s">
        <v>21</v>
      </c>
      <c r="N416" s="210" t="s">
        <v>47</v>
      </c>
      <c r="O416" s="43"/>
      <c r="P416" s="211">
        <f>O416*H416</f>
        <v>0</v>
      </c>
      <c r="Q416" s="211">
        <v>4.0000000000000002E-4</v>
      </c>
      <c r="R416" s="211">
        <f>Q416*H416</f>
        <v>0.01</v>
      </c>
      <c r="S416" s="211">
        <v>0</v>
      </c>
      <c r="T416" s="212">
        <f>S416*H416</f>
        <v>0</v>
      </c>
      <c r="AR416" s="25" t="s">
        <v>219</v>
      </c>
      <c r="AT416" s="25" t="s">
        <v>204</v>
      </c>
      <c r="AU416" s="25" t="s">
        <v>86</v>
      </c>
      <c r="AY416" s="25" t="s">
        <v>201</v>
      </c>
      <c r="BE416" s="213">
        <f>IF(N416="základní",J416,0)</f>
        <v>0</v>
      </c>
      <c r="BF416" s="213">
        <f>IF(N416="snížená",J416,0)</f>
        <v>0</v>
      </c>
      <c r="BG416" s="213">
        <f>IF(N416="zákl. přenesená",J416,0)</f>
        <v>0</v>
      </c>
      <c r="BH416" s="213">
        <f>IF(N416="sníž. přenesená",J416,0)</f>
        <v>0</v>
      </c>
      <c r="BI416" s="213">
        <f>IF(N416="nulová",J416,0)</f>
        <v>0</v>
      </c>
      <c r="BJ416" s="25" t="s">
        <v>84</v>
      </c>
      <c r="BK416" s="213">
        <f>ROUND(I416*H416,2)</f>
        <v>0</v>
      </c>
      <c r="BL416" s="25" t="s">
        <v>219</v>
      </c>
      <c r="BM416" s="25" t="s">
        <v>857</v>
      </c>
    </row>
    <row r="417" spans="2:65" s="1" customFormat="1" ht="13.5">
      <c r="B417" s="42"/>
      <c r="C417" s="64"/>
      <c r="D417" s="214" t="s">
        <v>210</v>
      </c>
      <c r="E417" s="64"/>
      <c r="F417" s="215" t="s">
        <v>858</v>
      </c>
      <c r="G417" s="64"/>
      <c r="H417" s="64"/>
      <c r="I417" s="173"/>
      <c r="J417" s="64"/>
      <c r="K417" s="64"/>
      <c r="L417" s="62"/>
      <c r="M417" s="216"/>
      <c r="N417" s="43"/>
      <c r="O417" s="43"/>
      <c r="P417" s="43"/>
      <c r="Q417" s="43"/>
      <c r="R417" s="43"/>
      <c r="S417" s="43"/>
      <c r="T417" s="79"/>
      <c r="AT417" s="25" t="s">
        <v>210</v>
      </c>
      <c r="AU417" s="25" t="s">
        <v>86</v>
      </c>
    </row>
    <row r="418" spans="2:65" s="12" customFormat="1" ht="13.5">
      <c r="B418" s="220"/>
      <c r="C418" s="221"/>
      <c r="D418" s="214" t="s">
        <v>284</v>
      </c>
      <c r="E418" s="222" t="s">
        <v>21</v>
      </c>
      <c r="F418" s="223" t="s">
        <v>825</v>
      </c>
      <c r="G418" s="221"/>
      <c r="H418" s="224">
        <v>25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284</v>
      </c>
      <c r="AU418" s="230" t="s">
        <v>86</v>
      </c>
      <c r="AV418" s="12" t="s">
        <v>86</v>
      </c>
      <c r="AW418" s="12" t="s">
        <v>39</v>
      </c>
      <c r="AX418" s="12" t="s">
        <v>84</v>
      </c>
      <c r="AY418" s="230" t="s">
        <v>201</v>
      </c>
    </row>
    <row r="419" spans="2:65" s="1" customFormat="1" ht="16.5" customHeight="1">
      <c r="B419" s="42"/>
      <c r="C419" s="202" t="s">
        <v>859</v>
      </c>
      <c r="D419" s="202" t="s">
        <v>204</v>
      </c>
      <c r="E419" s="203" t="s">
        <v>860</v>
      </c>
      <c r="F419" s="204" t="s">
        <v>861</v>
      </c>
      <c r="G419" s="205" t="s">
        <v>311</v>
      </c>
      <c r="H419" s="206">
        <v>92</v>
      </c>
      <c r="I419" s="207"/>
      <c r="J419" s="208">
        <f>ROUND(I419*H419,2)</f>
        <v>0</v>
      </c>
      <c r="K419" s="204" t="s">
        <v>214</v>
      </c>
      <c r="L419" s="62"/>
      <c r="M419" s="209" t="s">
        <v>21</v>
      </c>
      <c r="N419" s="210" t="s">
        <v>47</v>
      </c>
      <c r="O419" s="43"/>
      <c r="P419" s="211">
        <f>O419*H419</f>
        <v>0</v>
      </c>
      <c r="Q419" s="211">
        <v>1.2999999999999999E-4</v>
      </c>
      <c r="R419" s="211">
        <f>Q419*H419</f>
        <v>1.1959999999999998E-2</v>
      </c>
      <c r="S419" s="211">
        <v>0</v>
      </c>
      <c r="T419" s="212">
        <f>S419*H419</f>
        <v>0</v>
      </c>
      <c r="AR419" s="25" t="s">
        <v>219</v>
      </c>
      <c r="AT419" s="25" t="s">
        <v>204</v>
      </c>
      <c r="AU419" s="25" t="s">
        <v>86</v>
      </c>
      <c r="AY419" s="25" t="s">
        <v>201</v>
      </c>
      <c r="BE419" s="213">
        <f>IF(N419="základní",J419,0)</f>
        <v>0</v>
      </c>
      <c r="BF419" s="213">
        <f>IF(N419="snížená",J419,0)</f>
        <v>0</v>
      </c>
      <c r="BG419" s="213">
        <f>IF(N419="zákl. přenesená",J419,0)</f>
        <v>0</v>
      </c>
      <c r="BH419" s="213">
        <f>IF(N419="sníž. přenesená",J419,0)</f>
        <v>0</v>
      </c>
      <c r="BI419" s="213">
        <f>IF(N419="nulová",J419,0)</f>
        <v>0</v>
      </c>
      <c r="BJ419" s="25" t="s">
        <v>84</v>
      </c>
      <c r="BK419" s="213">
        <f>ROUND(I419*H419,2)</f>
        <v>0</v>
      </c>
      <c r="BL419" s="25" t="s">
        <v>219</v>
      </c>
      <c r="BM419" s="25" t="s">
        <v>862</v>
      </c>
    </row>
    <row r="420" spans="2:65" s="1" customFormat="1" ht="27">
      <c r="B420" s="42"/>
      <c r="C420" s="64"/>
      <c r="D420" s="214" t="s">
        <v>210</v>
      </c>
      <c r="E420" s="64"/>
      <c r="F420" s="215" t="s">
        <v>863</v>
      </c>
      <c r="G420" s="64"/>
      <c r="H420" s="64"/>
      <c r="I420" s="173"/>
      <c r="J420" s="64"/>
      <c r="K420" s="64"/>
      <c r="L420" s="62"/>
      <c r="M420" s="216"/>
      <c r="N420" s="43"/>
      <c r="O420" s="43"/>
      <c r="P420" s="43"/>
      <c r="Q420" s="43"/>
      <c r="R420" s="43"/>
      <c r="S420" s="43"/>
      <c r="T420" s="79"/>
      <c r="AT420" s="25" t="s">
        <v>210</v>
      </c>
      <c r="AU420" s="25" t="s">
        <v>86</v>
      </c>
    </row>
    <row r="421" spans="2:65" s="12" customFormat="1" ht="13.5">
      <c r="B421" s="220"/>
      <c r="C421" s="221"/>
      <c r="D421" s="214" t="s">
        <v>284</v>
      </c>
      <c r="E421" s="222" t="s">
        <v>21</v>
      </c>
      <c r="F421" s="223" t="s">
        <v>831</v>
      </c>
      <c r="G421" s="221"/>
      <c r="H421" s="224">
        <v>53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284</v>
      </c>
      <c r="AU421" s="230" t="s">
        <v>86</v>
      </c>
      <c r="AV421" s="12" t="s">
        <v>86</v>
      </c>
      <c r="AW421" s="12" t="s">
        <v>39</v>
      </c>
      <c r="AX421" s="12" t="s">
        <v>76</v>
      </c>
      <c r="AY421" s="230" t="s">
        <v>201</v>
      </c>
    </row>
    <row r="422" spans="2:65" s="12" customFormat="1" ht="13.5">
      <c r="B422" s="220"/>
      <c r="C422" s="221"/>
      <c r="D422" s="214" t="s">
        <v>284</v>
      </c>
      <c r="E422" s="222" t="s">
        <v>21</v>
      </c>
      <c r="F422" s="223" t="s">
        <v>832</v>
      </c>
      <c r="G422" s="221"/>
      <c r="H422" s="224">
        <v>39</v>
      </c>
      <c r="I422" s="225"/>
      <c r="J422" s="221"/>
      <c r="K422" s="221"/>
      <c r="L422" s="226"/>
      <c r="M422" s="227"/>
      <c r="N422" s="228"/>
      <c r="O422" s="228"/>
      <c r="P422" s="228"/>
      <c r="Q422" s="228"/>
      <c r="R422" s="228"/>
      <c r="S422" s="228"/>
      <c r="T422" s="229"/>
      <c r="AT422" s="230" t="s">
        <v>284</v>
      </c>
      <c r="AU422" s="230" t="s">
        <v>86</v>
      </c>
      <c r="AV422" s="12" t="s">
        <v>86</v>
      </c>
      <c r="AW422" s="12" t="s">
        <v>39</v>
      </c>
      <c r="AX422" s="12" t="s">
        <v>76</v>
      </c>
      <c r="AY422" s="230" t="s">
        <v>201</v>
      </c>
    </row>
    <row r="423" spans="2:65" s="13" customFormat="1" ht="13.5">
      <c r="B423" s="231"/>
      <c r="C423" s="232"/>
      <c r="D423" s="214" t="s">
        <v>284</v>
      </c>
      <c r="E423" s="233" t="s">
        <v>21</v>
      </c>
      <c r="F423" s="234" t="s">
        <v>293</v>
      </c>
      <c r="G423" s="232"/>
      <c r="H423" s="235">
        <v>92</v>
      </c>
      <c r="I423" s="236"/>
      <c r="J423" s="232"/>
      <c r="K423" s="232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284</v>
      </c>
      <c r="AU423" s="241" t="s">
        <v>86</v>
      </c>
      <c r="AV423" s="13" t="s">
        <v>219</v>
      </c>
      <c r="AW423" s="13" t="s">
        <v>39</v>
      </c>
      <c r="AX423" s="13" t="s">
        <v>84</v>
      </c>
      <c r="AY423" s="241" t="s">
        <v>201</v>
      </c>
    </row>
    <row r="424" spans="2:65" s="1" customFormat="1" ht="16.5" customHeight="1">
      <c r="B424" s="42"/>
      <c r="C424" s="202" t="s">
        <v>864</v>
      </c>
      <c r="D424" s="202" t="s">
        <v>204</v>
      </c>
      <c r="E424" s="203" t="s">
        <v>865</v>
      </c>
      <c r="F424" s="204" t="s">
        <v>866</v>
      </c>
      <c r="G424" s="205" t="s">
        <v>281</v>
      </c>
      <c r="H424" s="206">
        <v>93</v>
      </c>
      <c r="I424" s="207"/>
      <c r="J424" s="208">
        <f>ROUND(I424*H424,2)</f>
        <v>0</v>
      </c>
      <c r="K424" s="204" t="s">
        <v>214</v>
      </c>
      <c r="L424" s="62"/>
      <c r="M424" s="209" t="s">
        <v>21</v>
      </c>
      <c r="N424" s="210" t="s">
        <v>47</v>
      </c>
      <c r="O424" s="43"/>
      <c r="P424" s="211">
        <f>O424*H424</f>
        <v>0</v>
      </c>
      <c r="Q424" s="211">
        <v>1.6000000000000001E-3</v>
      </c>
      <c r="R424" s="211">
        <f>Q424*H424</f>
        <v>0.14880000000000002</v>
      </c>
      <c r="S424" s="211">
        <v>0</v>
      </c>
      <c r="T424" s="212">
        <f>S424*H424</f>
        <v>0</v>
      </c>
      <c r="AR424" s="25" t="s">
        <v>219</v>
      </c>
      <c r="AT424" s="25" t="s">
        <v>204</v>
      </c>
      <c r="AU424" s="25" t="s">
        <v>86</v>
      </c>
      <c r="AY424" s="25" t="s">
        <v>201</v>
      </c>
      <c r="BE424" s="213">
        <f>IF(N424="základní",J424,0)</f>
        <v>0</v>
      </c>
      <c r="BF424" s="213">
        <f>IF(N424="snížená",J424,0)</f>
        <v>0</v>
      </c>
      <c r="BG424" s="213">
        <f>IF(N424="zákl. přenesená",J424,0)</f>
        <v>0</v>
      </c>
      <c r="BH424" s="213">
        <f>IF(N424="sníž. přenesená",J424,0)</f>
        <v>0</v>
      </c>
      <c r="BI424" s="213">
        <f>IF(N424="nulová",J424,0)</f>
        <v>0</v>
      </c>
      <c r="BJ424" s="25" t="s">
        <v>84</v>
      </c>
      <c r="BK424" s="213">
        <f>ROUND(I424*H424,2)</f>
        <v>0</v>
      </c>
      <c r="BL424" s="25" t="s">
        <v>219</v>
      </c>
      <c r="BM424" s="25" t="s">
        <v>867</v>
      </c>
    </row>
    <row r="425" spans="2:65" s="1" customFormat="1" ht="27">
      <c r="B425" s="42"/>
      <c r="C425" s="64"/>
      <c r="D425" s="214" t="s">
        <v>210</v>
      </c>
      <c r="E425" s="64"/>
      <c r="F425" s="215" t="s">
        <v>868</v>
      </c>
      <c r="G425" s="64"/>
      <c r="H425" s="64"/>
      <c r="I425" s="173"/>
      <c r="J425" s="64"/>
      <c r="K425" s="64"/>
      <c r="L425" s="62"/>
      <c r="M425" s="216"/>
      <c r="N425" s="43"/>
      <c r="O425" s="43"/>
      <c r="P425" s="43"/>
      <c r="Q425" s="43"/>
      <c r="R425" s="43"/>
      <c r="S425" s="43"/>
      <c r="T425" s="79"/>
      <c r="AT425" s="25" t="s">
        <v>210</v>
      </c>
      <c r="AU425" s="25" t="s">
        <v>86</v>
      </c>
    </row>
    <row r="426" spans="2:65" s="12" customFormat="1" ht="13.5">
      <c r="B426" s="220"/>
      <c r="C426" s="221"/>
      <c r="D426" s="214" t="s">
        <v>284</v>
      </c>
      <c r="E426" s="222" t="s">
        <v>21</v>
      </c>
      <c r="F426" s="223" t="s">
        <v>838</v>
      </c>
      <c r="G426" s="221"/>
      <c r="H426" s="224">
        <v>93</v>
      </c>
      <c r="I426" s="225"/>
      <c r="J426" s="221"/>
      <c r="K426" s="221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284</v>
      </c>
      <c r="AU426" s="230" t="s">
        <v>86</v>
      </c>
      <c r="AV426" s="12" t="s">
        <v>86</v>
      </c>
      <c r="AW426" s="12" t="s">
        <v>39</v>
      </c>
      <c r="AX426" s="12" t="s">
        <v>84</v>
      </c>
      <c r="AY426" s="230" t="s">
        <v>201</v>
      </c>
    </row>
    <row r="427" spans="2:65" s="1" customFormat="1" ht="16.5" customHeight="1">
      <c r="B427" s="42"/>
      <c r="C427" s="202" t="s">
        <v>869</v>
      </c>
      <c r="D427" s="202" t="s">
        <v>204</v>
      </c>
      <c r="E427" s="203" t="s">
        <v>870</v>
      </c>
      <c r="F427" s="204" t="s">
        <v>871</v>
      </c>
      <c r="G427" s="205" t="s">
        <v>311</v>
      </c>
      <c r="H427" s="206">
        <v>23</v>
      </c>
      <c r="I427" s="207"/>
      <c r="J427" s="208">
        <f>ROUND(I427*H427,2)</f>
        <v>0</v>
      </c>
      <c r="K427" s="204" t="s">
        <v>214</v>
      </c>
      <c r="L427" s="62"/>
      <c r="M427" s="209" t="s">
        <v>21</v>
      </c>
      <c r="N427" s="210" t="s">
        <v>47</v>
      </c>
      <c r="O427" s="43"/>
      <c r="P427" s="211">
        <f>O427*H427</f>
        <v>0</v>
      </c>
      <c r="Q427" s="211">
        <v>1.3999999999999999E-4</v>
      </c>
      <c r="R427" s="211">
        <f>Q427*H427</f>
        <v>3.2199999999999998E-3</v>
      </c>
      <c r="S427" s="211">
        <v>0</v>
      </c>
      <c r="T427" s="212">
        <f>S427*H427</f>
        <v>0</v>
      </c>
      <c r="AR427" s="25" t="s">
        <v>219</v>
      </c>
      <c r="AT427" s="25" t="s">
        <v>204</v>
      </c>
      <c r="AU427" s="25" t="s">
        <v>86</v>
      </c>
      <c r="AY427" s="25" t="s">
        <v>201</v>
      </c>
      <c r="BE427" s="213">
        <f>IF(N427="základní",J427,0)</f>
        <v>0</v>
      </c>
      <c r="BF427" s="213">
        <f>IF(N427="snížená",J427,0)</f>
        <v>0</v>
      </c>
      <c r="BG427" s="213">
        <f>IF(N427="zákl. přenesená",J427,0)</f>
        <v>0</v>
      </c>
      <c r="BH427" s="213">
        <f>IF(N427="sníž. přenesená",J427,0)</f>
        <v>0</v>
      </c>
      <c r="BI427" s="213">
        <f>IF(N427="nulová",J427,0)</f>
        <v>0</v>
      </c>
      <c r="BJ427" s="25" t="s">
        <v>84</v>
      </c>
      <c r="BK427" s="213">
        <f>ROUND(I427*H427,2)</f>
        <v>0</v>
      </c>
      <c r="BL427" s="25" t="s">
        <v>219</v>
      </c>
      <c r="BM427" s="25" t="s">
        <v>872</v>
      </c>
    </row>
    <row r="428" spans="2:65" s="1" customFormat="1" ht="13.5">
      <c r="B428" s="42"/>
      <c r="C428" s="64"/>
      <c r="D428" s="214" t="s">
        <v>210</v>
      </c>
      <c r="E428" s="64"/>
      <c r="F428" s="215" t="s">
        <v>873</v>
      </c>
      <c r="G428" s="64"/>
      <c r="H428" s="64"/>
      <c r="I428" s="173"/>
      <c r="J428" s="64"/>
      <c r="K428" s="64"/>
      <c r="L428" s="62"/>
      <c r="M428" s="216"/>
      <c r="N428" s="43"/>
      <c r="O428" s="43"/>
      <c r="P428" s="43"/>
      <c r="Q428" s="43"/>
      <c r="R428" s="43"/>
      <c r="S428" s="43"/>
      <c r="T428" s="79"/>
      <c r="AT428" s="25" t="s">
        <v>210</v>
      </c>
      <c r="AU428" s="25" t="s">
        <v>86</v>
      </c>
    </row>
    <row r="429" spans="2:65" s="1" customFormat="1" ht="25.5" customHeight="1">
      <c r="B429" s="42"/>
      <c r="C429" s="202" t="s">
        <v>874</v>
      </c>
      <c r="D429" s="202" t="s">
        <v>204</v>
      </c>
      <c r="E429" s="203" t="s">
        <v>875</v>
      </c>
      <c r="F429" s="204" t="s">
        <v>876</v>
      </c>
      <c r="G429" s="205" t="s">
        <v>229</v>
      </c>
      <c r="H429" s="206">
        <v>2</v>
      </c>
      <c r="I429" s="207"/>
      <c r="J429" s="208">
        <f>ROUND(I429*H429,2)</f>
        <v>0</v>
      </c>
      <c r="K429" s="204" t="s">
        <v>214</v>
      </c>
      <c r="L429" s="62"/>
      <c r="M429" s="209" t="s">
        <v>21</v>
      </c>
      <c r="N429" s="210" t="s">
        <v>47</v>
      </c>
      <c r="O429" s="43"/>
      <c r="P429" s="211">
        <f>O429*H429</f>
        <v>0</v>
      </c>
      <c r="Q429" s="211">
        <v>4.0699999999999998E-3</v>
      </c>
      <c r="R429" s="211">
        <f>Q429*H429</f>
        <v>8.1399999999999997E-3</v>
      </c>
      <c r="S429" s="211">
        <v>0</v>
      </c>
      <c r="T429" s="212">
        <f>S429*H429</f>
        <v>0</v>
      </c>
      <c r="AR429" s="25" t="s">
        <v>219</v>
      </c>
      <c r="AT429" s="25" t="s">
        <v>204</v>
      </c>
      <c r="AU429" s="25" t="s">
        <v>86</v>
      </c>
      <c r="AY429" s="25" t="s">
        <v>201</v>
      </c>
      <c r="BE429" s="213">
        <f>IF(N429="základní",J429,0)</f>
        <v>0</v>
      </c>
      <c r="BF429" s="213">
        <f>IF(N429="snížená",J429,0)</f>
        <v>0</v>
      </c>
      <c r="BG429" s="213">
        <f>IF(N429="zákl. přenesená",J429,0)</f>
        <v>0</v>
      </c>
      <c r="BH429" s="213">
        <f>IF(N429="sníž. přenesená",J429,0)</f>
        <v>0</v>
      </c>
      <c r="BI429" s="213">
        <f>IF(N429="nulová",J429,0)</f>
        <v>0</v>
      </c>
      <c r="BJ429" s="25" t="s">
        <v>84</v>
      </c>
      <c r="BK429" s="213">
        <f>ROUND(I429*H429,2)</f>
        <v>0</v>
      </c>
      <c r="BL429" s="25" t="s">
        <v>219</v>
      </c>
      <c r="BM429" s="25" t="s">
        <v>877</v>
      </c>
    </row>
    <row r="430" spans="2:65" s="1" customFormat="1" ht="13.5">
      <c r="B430" s="42"/>
      <c r="C430" s="64"/>
      <c r="D430" s="214" t="s">
        <v>210</v>
      </c>
      <c r="E430" s="64"/>
      <c r="F430" s="215" t="s">
        <v>878</v>
      </c>
      <c r="G430" s="64"/>
      <c r="H430" s="64"/>
      <c r="I430" s="173"/>
      <c r="J430" s="64"/>
      <c r="K430" s="64"/>
      <c r="L430" s="62"/>
      <c r="M430" s="216"/>
      <c r="N430" s="43"/>
      <c r="O430" s="43"/>
      <c r="P430" s="43"/>
      <c r="Q430" s="43"/>
      <c r="R430" s="43"/>
      <c r="S430" s="43"/>
      <c r="T430" s="79"/>
      <c r="AT430" s="25" t="s">
        <v>210</v>
      </c>
      <c r="AU430" s="25" t="s">
        <v>86</v>
      </c>
    </row>
    <row r="431" spans="2:65" s="12" customFormat="1" ht="13.5">
      <c r="B431" s="220"/>
      <c r="C431" s="221"/>
      <c r="D431" s="214" t="s">
        <v>284</v>
      </c>
      <c r="E431" s="222" t="s">
        <v>21</v>
      </c>
      <c r="F431" s="223" t="s">
        <v>879</v>
      </c>
      <c r="G431" s="221"/>
      <c r="H431" s="224">
        <v>2</v>
      </c>
      <c r="I431" s="225"/>
      <c r="J431" s="221"/>
      <c r="K431" s="221"/>
      <c r="L431" s="226"/>
      <c r="M431" s="227"/>
      <c r="N431" s="228"/>
      <c r="O431" s="228"/>
      <c r="P431" s="228"/>
      <c r="Q431" s="228"/>
      <c r="R431" s="228"/>
      <c r="S431" s="228"/>
      <c r="T431" s="229"/>
      <c r="AT431" s="230" t="s">
        <v>284</v>
      </c>
      <c r="AU431" s="230" t="s">
        <v>86</v>
      </c>
      <c r="AV431" s="12" t="s">
        <v>86</v>
      </c>
      <c r="AW431" s="12" t="s">
        <v>39</v>
      </c>
      <c r="AX431" s="12" t="s">
        <v>84</v>
      </c>
      <c r="AY431" s="230" t="s">
        <v>201</v>
      </c>
    </row>
    <row r="432" spans="2:65" s="1" customFormat="1" ht="16.5" customHeight="1">
      <c r="B432" s="42"/>
      <c r="C432" s="202" t="s">
        <v>880</v>
      </c>
      <c r="D432" s="202" t="s">
        <v>204</v>
      </c>
      <c r="E432" s="203" t="s">
        <v>881</v>
      </c>
      <c r="F432" s="204" t="s">
        <v>882</v>
      </c>
      <c r="G432" s="205" t="s">
        <v>311</v>
      </c>
      <c r="H432" s="206">
        <v>572</v>
      </c>
      <c r="I432" s="207"/>
      <c r="J432" s="208">
        <f>ROUND(I432*H432,2)</f>
        <v>0</v>
      </c>
      <c r="K432" s="204" t="s">
        <v>214</v>
      </c>
      <c r="L432" s="62"/>
      <c r="M432" s="209" t="s">
        <v>21</v>
      </c>
      <c r="N432" s="210" t="s">
        <v>47</v>
      </c>
      <c r="O432" s="43"/>
      <c r="P432" s="211">
        <f>O432*H432</f>
        <v>0</v>
      </c>
      <c r="Q432" s="211">
        <v>0</v>
      </c>
      <c r="R432" s="211">
        <f>Q432*H432</f>
        <v>0</v>
      </c>
      <c r="S432" s="211">
        <v>0</v>
      </c>
      <c r="T432" s="212">
        <f>S432*H432</f>
        <v>0</v>
      </c>
      <c r="AR432" s="25" t="s">
        <v>219</v>
      </c>
      <c r="AT432" s="25" t="s">
        <v>204</v>
      </c>
      <c r="AU432" s="25" t="s">
        <v>86</v>
      </c>
      <c r="AY432" s="25" t="s">
        <v>201</v>
      </c>
      <c r="BE432" s="213">
        <f>IF(N432="základní",J432,0)</f>
        <v>0</v>
      </c>
      <c r="BF432" s="213">
        <f>IF(N432="snížená",J432,0)</f>
        <v>0</v>
      </c>
      <c r="BG432" s="213">
        <f>IF(N432="zákl. přenesená",J432,0)</f>
        <v>0</v>
      </c>
      <c r="BH432" s="213">
        <f>IF(N432="sníž. přenesená",J432,0)</f>
        <v>0</v>
      </c>
      <c r="BI432" s="213">
        <f>IF(N432="nulová",J432,0)</f>
        <v>0</v>
      </c>
      <c r="BJ432" s="25" t="s">
        <v>84</v>
      </c>
      <c r="BK432" s="213">
        <f>ROUND(I432*H432,2)</f>
        <v>0</v>
      </c>
      <c r="BL432" s="25" t="s">
        <v>219</v>
      </c>
      <c r="BM432" s="25" t="s">
        <v>883</v>
      </c>
    </row>
    <row r="433" spans="2:65" s="1" customFormat="1" ht="27">
      <c r="B433" s="42"/>
      <c r="C433" s="64"/>
      <c r="D433" s="214" t="s">
        <v>210</v>
      </c>
      <c r="E433" s="64"/>
      <c r="F433" s="215" t="s">
        <v>884</v>
      </c>
      <c r="G433" s="64"/>
      <c r="H433" s="64"/>
      <c r="I433" s="173"/>
      <c r="J433" s="64"/>
      <c r="K433" s="64"/>
      <c r="L433" s="62"/>
      <c r="M433" s="216"/>
      <c r="N433" s="43"/>
      <c r="O433" s="43"/>
      <c r="P433" s="43"/>
      <c r="Q433" s="43"/>
      <c r="R433" s="43"/>
      <c r="S433" s="43"/>
      <c r="T433" s="79"/>
      <c r="AT433" s="25" t="s">
        <v>210</v>
      </c>
      <c r="AU433" s="25" t="s">
        <v>86</v>
      </c>
    </row>
    <row r="434" spans="2:65" s="12" customFormat="1" ht="13.5">
      <c r="B434" s="220"/>
      <c r="C434" s="221"/>
      <c r="D434" s="214" t="s">
        <v>284</v>
      </c>
      <c r="E434" s="222" t="s">
        <v>21</v>
      </c>
      <c r="F434" s="223" t="s">
        <v>807</v>
      </c>
      <c r="G434" s="221"/>
      <c r="H434" s="224">
        <v>143</v>
      </c>
      <c r="I434" s="225"/>
      <c r="J434" s="221"/>
      <c r="K434" s="221"/>
      <c r="L434" s="226"/>
      <c r="M434" s="227"/>
      <c r="N434" s="228"/>
      <c r="O434" s="228"/>
      <c r="P434" s="228"/>
      <c r="Q434" s="228"/>
      <c r="R434" s="228"/>
      <c r="S434" s="228"/>
      <c r="T434" s="229"/>
      <c r="AT434" s="230" t="s">
        <v>284</v>
      </c>
      <c r="AU434" s="230" t="s">
        <v>86</v>
      </c>
      <c r="AV434" s="12" t="s">
        <v>86</v>
      </c>
      <c r="AW434" s="12" t="s">
        <v>39</v>
      </c>
      <c r="AX434" s="12" t="s">
        <v>76</v>
      </c>
      <c r="AY434" s="230" t="s">
        <v>201</v>
      </c>
    </row>
    <row r="435" spans="2:65" s="12" customFormat="1" ht="13.5">
      <c r="B435" s="220"/>
      <c r="C435" s="221"/>
      <c r="D435" s="214" t="s">
        <v>284</v>
      </c>
      <c r="E435" s="222" t="s">
        <v>21</v>
      </c>
      <c r="F435" s="223" t="s">
        <v>819</v>
      </c>
      <c r="G435" s="221"/>
      <c r="H435" s="224">
        <v>237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9"/>
      <c r="AT435" s="230" t="s">
        <v>284</v>
      </c>
      <c r="AU435" s="230" t="s">
        <v>86</v>
      </c>
      <c r="AV435" s="12" t="s">
        <v>86</v>
      </c>
      <c r="AW435" s="12" t="s">
        <v>39</v>
      </c>
      <c r="AX435" s="12" t="s">
        <v>76</v>
      </c>
      <c r="AY435" s="230" t="s">
        <v>201</v>
      </c>
    </row>
    <row r="436" spans="2:65" s="12" customFormat="1" ht="13.5">
      <c r="B436" s="220"/>
      <c r="C436" s="221"/>
      <c r="D436" s="214" t="s">
        <v>284</v>
      </c>
      <c r="E436" s="222" t="s">
        <v>21</v>
      </c>
      <c r="F436" s="223" t="s">
        <v>831</v>
      </c>
      <c r="G436" s="221"/>
      <c r="H436" s="224">
        <v>53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284</v>
      </c>
      <c r="AU436" s="230" t="s">
        <v>86</v>
      </c>
      <c r="AV436" s="12" t="s">
        <v>86</v>
      </c>
      <c r="AW436" s="12" t="s">
        <v>39</v>
      </c>
      <c r="AX436" s="12" t="s">
        <v>76</v>
      </c>
      <c r="AY436" s="230" t="s">
        <v>201</v>
      </c>
    </row>
    <row r="437" spans="2:65" s="12" customFormat="1" ht="13.5">
      <c r="B437" s="220"/>
      <c r="C437" s="221"/>
      <c r="D437" s="214" t="s">
        <v>284</v>
      </c>
      <c r="E437" s="222" t="s">
        <v>21</v>
      </c>
      <c r="F437" s="223" t="s">
        <v>825</v>
      </c>
      <c r="G437" s="221"/>
      <c r="H437" s="224">
        <v>25</v>
      </c>
      <c r="I437" s="225"/>
      <c r="J437" s="221"/>
      <c r="K437" s="221"/>
      <c r="L437" s="226"/>
      <c r="M437" s="227"/>
      <c r="N437" s="228"/>
      <c r="O437" s="228"/>
      <c r="P437" s="228"/>
      <c r="Q437" s="228"/>
      <c r="R437" s="228"/>
      <c r="S437" s="228"/>
      <c r="T437" s="229"/>
      <c r="AT437" s="230" t="s">
        <v>284</v>
      </c>
      <c r="AU437" s="230" t="s">
        <v>86</v>
      </c>
      <c r="AV437" s="12" t="s">
        <v>86</v>
      </c>
      <c r="AW437" s="12" t="s">
        <v>39</v>
      </c>
      <c r="AX437" s="12" t="s">
        <v>76</v>
      </c>
      <c r="AY437" s="230" t="s">
        <v>201</v>
      </c>
    </row>
    <row r="438" spans="2:65" s="12" customFormat="1" ht="13.5">
      <c r="B438" s="220"/>
      <c r="C438" s="221"/>
      <c r="D438" s="214" t="s">
        <v>284</v>
      </c>
      <c r="E438" s="222" t="s">
        <v>21</v>
      </c>
      <c r="F438" s="223" t="s">
        <v>832</v>
      </c>
      <c r="G438" s="221"/>
      <c r="H438" s="224">
        <v>39</v>
      </c>
      <c r="I438" s="225"/>
      <c r="J438" s="221"/>
      <c r="K438" s="221"/>
      <c r="L438" s="226"/>
      <c r="M438" s="227"/>
      <c r="N438" s="228"/>
      <c r="O438" s="228"/>
      <c r="P438" s="228"/>
      <c r="Q438" s="228"/>
      <c r="R438" s="228"/>
      <c r="S438" s="228"/>
      <c r="T438" s="229"/>
      <c r="AT438" s="230" t="s">
        <v>284</v>
      </c>
      <c r="AU438" s="230" t="s">
        <v>86</v>
      </c>
      <c r="AV438" s="12" t="s">
        <v>86</v>
      </c>
      <c r="AW438" s="12" t="s">
        <v>39</v>
      </c>
      <c r="AX438" s="12" t="s">
        <v>76</v>
      </c>
      <c r="AY438" s="230" t="s">
        <v>201</v>
      </c>
    </row>
    <row r="439" spans="2:65" s="12" customFormat="1" ht="13.5">
      <c r="B439" s="220"/>
      <c r="C439" s="221"/>
      <c r="D439" s="214" t="s">
        <v>284</v>
      </c>
      <c r="E439" s="222" t="s">
        <v>21</v>
      </c>
      <c r="F439" s="223" t="s">
        <v>813</v>
      </c>
      <c r="G439" s="221"/>
      <c r="H439" s="224">
        <v>52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284</v>
      </c>
      <c r="AU439" s="230" t="s">
        <v>86</v>
      </c>
      <c r="AV439" s="12" t="s">
        <v>86</v>
      </c>
      <c r="AW439" s="12" t="s">
        <v>39</v>
      </c>
      <c r="AX439" s="12" t="s">
        <v>76</v>
      </c>
      <c r="AY439" s="230" t="s">
        <v>201</v>
      </c>
    </row>
    <row r="440" spans="2:65" s="12" customFormat="1" ht="13.5">
      <c r="B440" s="220"/>
      <c r="C440" s="221"/>
      <c r="D440" s="214" t="s">
        <v>284</v>
      </c>
      <c r="E440" s="222" t="s">
        <v>21</v>
      </c>
      <c r="F440" s="223" t="s">
        <v>885</v>
      </c>
      <c r="G440" s="221"/>
      <c r="H440" s="224">
        <v>23</v>
      </c>
      <c r="I440" s="225"/>
      <c r="J440" s="221"/>
      <c r="K440" s="221"/>
      <c r="L440" s="226"/>
      <c r="M440" s="227"/>
      <c r="N440" s="228"/>
      <c r="O440" s="228"/>
      <c r="P440" s="228"/>
      <c r="Q440" s="228"/>
      <c r="R440" s="228"/>
      <c r="S440" s="228"/>
      <c r="T440" s="229"/>
      <c r="AT440" s="230" t="s">
        <v>284</v>
      </c>
      <c r="AU440" s="230" t="s">
        <v>86</v>
      </c>
      <c r="AV440" s="12" t="s">
        <v>86</v>
      </c>
      <c r="AW440" s="12" t="s">
        <v>39</v>
      </c>
      <c r="AX440" s="12" t="s">
        <v>76</v>
      </c>
      <c r="AY440" s="230" t="s">
        <v>201</v>
      </c>
    </row>
    <row r="441" spans="2:65" s="13" customFormat="1" ht="13.5">
      <c r="B441" s="231"/>
      <c r="C441" s="232"/>
      <c r="D441" s="214" t="s">
        <v>284</v>
      </c>
      <c r="E441" s="233" t="s">
        <v>21</v>
      </c>
      <c r="F441" s="234" t="s">
        <v>293</v>
      </c>
      <c r="G441" s="232"/>
      <c r="H441" s="235">
        <v>572</v>
      </c>
      <c r="I441" s="236"/>
      <c r="J441" s="232"/>
      <c r="K441" s="232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284</v>
      </c>
      <c r="AU441" s="241" t="s">
        <v>86</v>
      </c>
      <c r="AV441" s="13" t="s">
        <v>219</v>
      </c>
      <c r="AW441" s="13" t="s">
        <v>39</v>
      </c>
      <c r="AX441" s="13" t="s">
        <v>84</v>
      </c>
      <c r="AY441" s="241" t="s">
        <v>201</v>
      </c>
    </row>
    <row r="442" spans="2:65" s="1" customFormat="1" ht="16.5" customHeight="1">
      <c r="B442" s="42"/>
      <c r="C442" s="202" t="s">
        <v>886</v>
      </c>
      <c r="D442" s="202" t="s">
        <v>204</v>
      </c>
      <c r="E442" s="203" t="s">
        <v>887</v>
      </c>
      <c r="F442" s="204" t="s">
        <v>888</v>
      </c>
      <c r="G442" s="205" t="s">
        <v>281</v>
      </c>
      <c r="H442" s="206">
        <v>95</v>
      </c>
      <c r="I442" s="207"/>
      <c r="J442" s="208">
        <f>ROUND(I442*H442,2)</f>
        <v>0</v>
      </c>
      <c r="K442" s="204" t="s">
        <v>214</v>
      </c>
      <c r="L442" s="62"/>
      <c r="M442" s="209" t="s">
        <v>21</v>
      </c>
      <c r="N442" s="210" t="s">
        <v>47</v>
      </c>
      <c r="O442" s="43"/>
      <c r="P442" s="211">
        <f>O442*H442</f>
        <v>0</v>
      </c>
      <c r="Q442" s="211">
        <v>1.0000000000000001E-5</v>
      </c>
      <c r="R442" s="211">
        <f>Q442*H442</f>
        <v>9.5000000000000011E-4</v>
      </c>
      <c r="S442" s="211">
        <v>0</v>
      </c>
      <c r="T442" s="212">
        <f>S442*H442</f>
        <v>0</v>
      </c>
      <c r="AR442" s="25" t="s">
        <v>219</v>
      </c>
      <c r="AT442" s="25" t="s">
        <v>204</v>
      </c>
      <c r="AU442" s="25" t="s">
        <v>86</v>
      </c>
      <c r="AY442" s="25" t="s">
        <v>201</v>
      </c>
      <c r="BE442" s="213">
        <f>IF(N442="základní",J442,0)</f>
        <v>0</v>
      </c>
      <c r="BF442" s="213">
        <f>IF(N442="snížená",J442,0)</f>
        <v>0</v>
      </c>
      <c r="BG442" s="213">
        <f>IF(N442="zákl. přenesená",J442,0)</f>
        <v>0</v>
      </c>
      <c r="BH442" s="213">
        <f>IF(N442="sníž. přenesená",J442,0)</f>
        <v>0</v>
      </c>
      <c r="BI442" s="213">
        <f>IF(N442="nulová",J442,0)</f>
        <v>0</v>
      </c>
      <c r="BJ442" s="25" t="s">
        <v>84</v>
      </c>
      <c r="BK442" s="213">
        <f>ROUND(I442*H442,2)</f>
        <v>0</v>
      </c>
      <c r="BL442" s="25" t="s">
        <v>219</v>
      </c>
      <c r="BM442" s="25" t="s">
        <v>889</v>
      </c>
    </row>
    <row r="443" spans="2:65" s="1" customFormat="1" ht="27">
      <c r="B443" s="42"/>
      <c r="C443" s="64"/>
      <c r="D443" s="214" t="s">
        <v>210</v>
      </c>
      <c r="E443" s="64"/>
      <c r="F443" s="215" t="s">
        <v>890</v>
      </c>
      <c r="G443" s="64"/>
      <c r="H443" s="64"/>
      <c r="I443" s="173"/>
      <c r="J443" s="64"/>
      <c r="K443" s="64"/>
      <c r="L443" s="62"/>
      <c r="M443" s="216"/>
      <c r="N443" s="43"/>
      <c r="O443" s="43"/>
      <c r="P443" s="43"/>
      <c r="Q443" s="43"/>
      <c r="R443" s="43"/>
      <c r="S443" s="43"/>
      <c r="T443" s="79"/>
      <c r="AT443" s="25" t="s">
        <v>210</v>
      </c>
      <c r="AU443" s="25" t="s">
        <v>86</v>
      </c>
    </row>
    <row r="444" spans="2:65" s="12" customFormat="1" ht="13.5">
      <c r="B444" s="220"/>
      <c r="C444" s="221"/>
      <c r="D444" s="214" t="s">
        <v>284</v>
      </c>
      <c r="E444" s="222" t="s">
        <v>21</v>
      </c>
      <c r="F444" s="223" t="s">
        <v>891</v>
      </c>
      <c r="G444" s="221"/>
      <c r="H444" s="224">
        <v>93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284</v>
      </c>
      <c r="AU444" s="230" t="s">
        <v>86</v>
      </c>
      <c r="AV444" s="12" t="s">
        <v>86</v>
      </c>
      <c r="AW444" s="12" t="s">
        <v>39</v>
      </c>
      <c r="AX444" s="12" t="s">
        <v>76</v>
      </c>
      <c r="AY444" s="230" t="s">
        <v>201</v>
      </c>
    </row>
    <row r="445" spans="2:65" s="12" customFormat="1" ht="13.5">
      <c r="B445" s="220"/>
      <c r="C445" s="221"/>
      <c r="D445" s="214" t="s">
        <v>284</v>
      </c>
      <c r="E445" s="222" t="s">
        <v>21</v>
      </c>
      <c r="F445" s="223" t="s">
        <v>892</v>
      </c>
      <c r="G445" s="221"/>
      <c r="H445" s="224">
        <v>2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284</v>
      </c>
      <c r="AU445" s="230" t="s">
        <v>86</v>
      </c>
      <c r="AV445" s="12" t="s">
        <v>86</v>
      </c>
      <c r="AW445" s="12" t="s">
        <v>39</v>
      </c>
      <c r="AX445" s="12" t="s">
        <v>76</v>
      </c>
      <c r="AY445" s="230" t="s">
        <v>201</v>
      </c>
    </row>
    <row r="446" spans="2:65" s="13" customFormat="1" ht="13.5">
      <c r="B446" s="231"/>
      <c r="C446" s="232"/>
      <c r="D446" s="214" t="s">
        <v>284</v>
      </c>
      <c r="E446" s="233" t="s">
        <v>21</v>
      </c>
      <c r="F446" s="234" t="s">
        <v>293</v>
      </c>
      <c r="G446" s="232"/>
      <c r="H446" s="235">
        <v>95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284</v>
      </c>
      <c r="AU446" s="241" t="s">
        <v>86</v>
      </c>
      <c r="AV446" s="13" t="s">
        <v>219</v>
      </c>
      <c r="AW446" s="13" t="s">
        <v>39</v>
      </c>
      <c r="AX446" s="13" t="s">
        <v>84</v>
      </c>
      <c r="AY446" s="241" t="s">
        <v>201</v>
      </c>
    </row>
    <row r="447" spans="2:65" s="1" customFormat="1" ht="38.25" customHeight="1">
      <c r="B447" s="42"/>
      <c r="C447" s="202" t="s">
        <v>893</v>
      </c>
      <c r="D447" s="202" t="s">
        <v>204</v>
      </c>
      <c r="E447" s="203" t="s">
        <v>894</v>
      </c>
      <c r="F447" s="204" t="s">
        <v>895</v>
      </c>
      <c r="G447" s="205" t="s">
        <v>311</v>
      </c>
      <c r="H447" s="206">
        <v>824</v>
      </c>
      <c r="I447" s="207"/>
      <c r="J447" s="208">
        <f>ROUND(I447*H447,2)</f>
        <v>0</v>
      </c>
      <c r="K447" s="204" t="s">
        <v>21</v>
      </c>
      <c r="L447" s="62"/>
      <c r="M447" s="209" t="s">
        <v>21</v>
      </c>
      <c r="N447" s="210" t="s">
        <v>47</v>
      </c>
      <c r="O447" s="43"/>
      <c r="P447" s="211">
        <f>O447*H447</f>
        <v>0</v>
      </c>
      <c r="Q447" s="211">
        <v>0.14066999999999999</v>
      </c>
      <c r="R447" s="211">
        <f>Q447*H447</f>
        <v>115.91207999999999</v>
      </c>
      <c r="S447" s="211">
        <v>0</v>
      </c>
      <c r="T447" s="212">
        <f>S447*H447</f>
        <v>0</v>
      </c>
      <c r="AR447" s="25" t="s">
        <v>219</v>
      </c>
      <c r="AT447" s="25" t="s">
        <v>204</v>
      </c>
      <c r="AU447" s="25" t="s">
        <v>86</v>
      </c>
      <c r="AY447" s="25" t="s">
        <v>201</v>
      </c>
      <c r="BE447" s="213">
        <f>IF(N447="základní",J447,0)</f>
        <v>0</v>
      </c>
      <c r="BF447" s="213">
        <f>IF(N447="snížená",J447,0)</f>
        <v>0</v>
      </c>
      <c r="BG447" s="213">
        <f>IF(N447="zákl. přenesená",J447,0)</f>
        <v>0</v>
      </c>
      <c r="BH447" s="213">
        <f>IF(N447="sníž. přenesená",J447,0)</f>
        <v>0</v>
      </c>
      <c r="BI447" s="213">
        <f>IF(N447="nulová",J447,0)</f>
        <v>0</v>
      </c>
      <c r="BJ447" s="25" t="s">
        <v>84</v>
      </c>
      <c r="BK447" s="213">
        <f>ROUND(I447*H447,2)</f>
        <v>0</v>
      </c>
      <c r="BL447" s="25" t="s">
        <v>219</v>
      </c>
      <c r="BM447" s="25" t="s">
        <v>896</v>
      </c>
    </row>
    <row r="448" spans="2:65" s="1" customFormat="1" ht="27">
      <c r="B448" s="42"/>
      <c r="C448" s="64"/>
      <c r="D448" s="214" t="s">
        <v>210</v>
      </c>
      <c r="E448" s="64"/>
      <c r="F448" s="215" t="s">
        <v>895</v>
      </c>
      <c r="G448" s="64"/>
      <c r="H448" s="64"/>
      <c r="I448" s="173"/>
      <c r="J448" s="64"/>
      <c r="K448" s="64"/>
      <c r="L448" s="62"/>
      <c r="M448" s="216"/>
      <c r="N448" s="43"/>
      <c r="O448" s="43"/>
      <c r="P448" s="43"/>
      <c r="Q448" s="43"/>
      <c r="R448" s="43"/>
      <c r="S448" s="43"/>
      <c r="T448" s="79"/>
      <c r="AT448" s="25" t="s">
        <v>210</v>
      </c>
      <c r="AU448" s="25" t="s">
        <v>86</v>
      </c>
    </row>
    <row r="449" spans="2:65" s="12" customFormat="1" ht="13.5">
      <c r="B449" s="220"/>
      <c r="C449" s="221"/>
      <c r="D449" s="214" t="s">
        <v>284</v>
      </c>
      <c r="E449" s="222" t="s">
        <v>21</v>
      </c>
      <c r="F449" s="223" t="s">
        <v>897</v>
      </c>
      <c r="G449" s="221"/>
      <c r="H449" s="224">
        <v>824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AT449" s="230" t="s">
        <v>284</v>
      </c>
      <c r="AU449" s="230" t="s">
        <v>86</v>
      </c>
      <c r="AV449" s="12" t="s">
        <v>86</v>
      </c>
      <c r="AW449" s="12" t="s">
        <v>39</v>
      </c>
      <c r="AX449" s="12" t="s">
        <v>84</v>
      </c>
      <c r="AY449" s="230" t="s">
        <v>201</v>
      </c>
    </row>
    <row r="450" spans="2:65" s="1" customFormat="1" ht="16.5" customHeight="1">
      <c r="B450" s="42"/>
      <c r="C450" s="255" t="s">
        <v>898</v>
      </c>
      <c r="D450" s="255" t="s">
        <v>497</v>
      </c>
      <c r="E450" s="256" t="s">
        <v>899</v>
      </c>
      <c r="F450" s="257" t="s">
        <v>900</v>
      </c>
      <c r="G450" s="258" t="s">
        <v>311</v>
      </c>
      <c r="H450" s="259">
        <v>191</v>
      </c>
      <c r="I450" s="260"/>
      <c r="J450" s="261">
        <f>ROUND(I450*H450,2)</f>
        <v>0</v>
      </c>
      <c r="K450" s="257" t="s">
        <v>214</v>
      </c>
      <c r="L450" s="262"/>
      <c r="M450" s="263" t="s">
        <v>21</v>
      </c>
      <c r="N450" s="264" t="s">
        <v>47</v>
      </c>
      <c r="O450" s="43"/>
      <c r="P450" s="211">
        <f>O450*H450</f>
        <v>0</v>
      </c>
      <c r="Q450" s="211">
        <v>0.104</v>
      </c>
      <c r="R450" s="211">
        <f>Q450*H450</f>
        <v>19.864000000000001</v>
      </c>
      <c r="S450" s="211">
        <v>0</v>
      </c>
      <c r="T450" s="212">
        <f>S450*H450</f>
        <v>0</v>
      </c>
      <c r="AR450" s="25" t="s">
        <v>235</v>
      </c>
      <c r="AT450" s="25" t="s">
        <v>497</v>
      </c>
      <c r="AU450" s="25" t="s">
        <v>86</v>
      </c>
      <c r="AY450" s="25" t="s">
        <v>201</v>
      </c>
      <c r="BE450" s="213">
        <f>IF(N450="základní",J450,0)</f>
        <v>0</v>
      </c>
      <c r="BF450" s="213">
        <f>IF(N450="snížená",J450,0)</f>
        <v>0</v>
      </c>
      <c r="BG450" s="213">
        <f>IF(N450="zákl. přenesená",J450,0)</f>
        <v>0</v>
      </c>
      <c r="BH450" s="213">
        <f>IF(N450="sníž. přenesená",J450,0)</f>
        <v>0</v>
      </c>
      <c r="BI450" s="213">
        <f>IF(N450="nulová",J450,0)</f>
        <v>0</v>
      </c>
      <c r="BJ450" s="25" t="s">
        <v>84</v>
      </c>
      <c r="BK450" s="213">
        <f>ROUND(I450*H450,2)</f>
        <v>0</v>
      </c>
      <c r="BL450" s="25" t="s">
        <v>219</v>
      </c>
      <c r="BM450" s="25" t="s">
        <v>901</v>
      </c>
    </row>
    <row r="451" spans="2:65" s="1" customFormat="1" ht="13.5">
      <c r="B451" s="42"/>
      <c r="C451" s="64"/>
      <c r="D451" s="214" t="s">
        <v>210</v>
      </c>
      <c r="E451" s="64"/>
      <c r="F451" s="215" t="s">
        <v>900</v>
      </c>
      <c r="G451" s="64"/>
      <c r="H451" s="64"/>
      <c r="I451" s="173"/>
      <c r="J451" s="64"/>
      <c r="K451" s="64"/>
      <c r="L451" s="62"/>
      <c r="M451" s="216"/>
      <c r="N451" s="43"/>
      <c r="O451" s="43"/>
      <c r="P451" s="43"/>
      <c r="Q451" s="43"/>
      <c r="R451" s="43"/>
      <c r="S451" s="43"/>
      <c r="T451" s="79"/>
      <c r="AT451" s="25" t="s">
        <v>210</v>
      </c>
      <c r="AU451" s="25" t="s">
        <v>86</v>
      </c>
    </row>
    <row r="452" spans="2:65" s="12" customFormat="1" ht="13.5">
      <c r="B452" s="220"/>
      <c r="C452" s="221"/>
      <c r="D452" s="214" t="s">
        <v>284</v>
      </c>
      <c r="E452" s="222" t="s">
        <v>21</v>
      </c>
      <c r="F452" s="223" t="s">
        <v>902</v>
      </c>
      <c r="G452" s="221"/>
      <c r="H452" s="224">
        <v>191</v>
      </c>
      <c r="I452" s="225"/>
      <c r="J452" s="221"/>
      <c r="K452" s="221"/>
      <c r="L452" s="226"/>
      <c r="M452" s="227"/>
      <c r="N452" s="228"/>
      <c r="O452" s="228"/>
      <c r="P452" s="228"/>
      <c r="Q452" s="228"/>
      <c r="R452" s="228"/>
      <c r="S452" s="228"/>
      <c r="T452" s="229"/>
      <c r="AT452" s="230" t="s">
        <v>284</v>
      </c>
      <c r="AU452" s="230" t="s">
        <v>86</v>
      </c>
      <c r="AV452" s="12" t="s">
        <v>86</v>
      </c>
      <c r="AW452" s="12" t="s">
        <v>39</v>
      </c>
      <c r="AX452" s="12" t="s">
        <v>84</v>
      </c>
      <c r="AY452" s="230" t="s">
        <v>201</v>
      </c>
    </row>
    <row r="453" spans="2:65" s="1" customFormat="1" ht="16.5" customHeight="1">
      <c r="B453" s="42"/>
      <c r="C453" s="255" t="s">
        <v>903</v>
      </c>
      <c r="D453" s="255" t="s">
        <v>497</v>
      </c>
      <c r="E453" s="256" t="s">
        <v>904</v>
      </c>
      <c r="F453" s="257" t="s">
        <v>905</v>
      </c>
      <c r="G453" s="258" t="s">
        <v>311</v>
      </c>
      <c r="H453" s="259">
        <v>555</v>
      </c>
      <c r="I453" s="260"/>
      <c r="J453" s="261">
        <f>ROUND(I453*H453,2)</f>
        <v>0</v>
      </c>
      <c r="K453" s="257" t="s">
        <v>214</v>
      </c>
      <c r="L453" s="262"/>
      <c r="M453" s="263" t="s">
        <v>21</v>
      </c>
      <c r="N453" s="264" t="s">
        <v>47</v>
      </c>
      <c r="O453" s="43"/>
      <c r="P453" s="211">
        <f>O453*H453</f>
        <v>0</v>
      </c>
      <c r="Q453" s="211">
        <v>0.125</v>
      </c>
      <c r="R453" s="211">
        <f>Q453*H453</f>
        <v>69.375</v>
      </c>
      <c r="S453" s="211">
        <v>0</v>
      </c>
      <c r="T453" s="212">
        <f>S453*H453</f>
        <v>0</v>
      </c>
      <c r="AR453" s="25" t="s">
        <v>235</v>
      </c>
      <c r="AT453" s="25" t="s">
        <v>497</v>
      </c>
      <c r="AU453" s="25" t="s">
        <v>86</v>
      </c>
      <c r="AY453" s="25" t="s">
        <v>201</v>
      </c>
      <c r="BE453" s="213">
        <f>IF(N453="základní",J453,0)</f>
        <v>0</v>
      </c>
      <c r="BF453" s="213">
        <f>IF(N453="snížená",J453,0)</f>
        <v>0</v>
      </c>
      <c r="BG453" s="213">
        <f>IF(N453="zákl. přenesená",J453,0)</f>
        <v>0</v>
      </c>
      <c r="BH453" s="213">
        <f>IF(N453="sníž. přenesená",J453,0)</f>
        <v>0</v>
      </c>
      <c r="BI453" s="213">
        <f>IF(N453="nulová",J453,0)</f>
        <v>0</v>
      </c>
      <c r="BJ453" s="25" t="s">
        <v>84</v>
      </c>
      <c r="BK453" s="213">
        <f>ROUND(I453*H453,2)</f>
        <v>0</v>
      </c>
      <c r="BL453" s="25" t="s">
        <v>219</v>
      </c>
      <c r="BM453" s="25" t="s">
        <v>906</v>
      </c>
    </row>
    <row r="454" spans="2:65" s="1" customFormat="1" ht="13.5">
      <c r="B454" s="42"/>
      <c r="C454" s="64"/>
      <c r="D454" s="214" t="s">
        <v>210</v>
      </c>
      <c r="E454" s="64"/>
      <c r="F454" s="215" t="s">
        <v>905</v>
      </c>
      <c r="G454" s="64"/>
      <c r="H454" s="64"/>
      <c r="I454" s="173"/>
      <c r="J454" s="64"/>
      <c r="K454" s="64"/>
      <c r="L454" s="62"/>
      <c r="M454" s="216"/>
      <c r="N454" s="43"/>
      <c r="O454" s="43"/>
      <c r="P454" s="43"/>
      <c r="Q454" s="43"/>
      <c r="R454" s="43"/>
      <c r="S454" s="43"/>
      <c r="T454" s="79"/>
      <c r="AT454" s="25" t="s">
        <v>210</v>
      </c>
      <c r="AU454" s="25" t="s">
        <v>86</v>
      </c>
    </row>
    <row r="455" spans="2:65" s="12" customFormat="1" ht="13.5">
      <c r="B455" s="220"/>
      <c r="C455" s="221"/>
      <c r="D455" s="214" t="s">
        <v>284</v>
      </c>
      <c r="E455" s="222" t="s">
        <v>21</v>
      </c>
      <c r="F455" s="223" t="s">
        <v>907</v>
      </c>
      <c r="G455" s="221"/>
      <c r="H455" s="224">
        <v>555</v>
      </c>
      <c r="I455" s="225"/>
      <c r="J455" s="221"/>
      <c r="K455" s="221"/>
      <c r="L455" s="226"/>
      <c r="M455" s="227"/>
      <c r="N455" s="228"/>
      <c r="O455" s="228"/>
      <c r="P455" s="228"/>
      <c r="Q455" s="228"/>
      <c r="R455" s="228"/>
      <c r="S455" s="228"/>
      <c r="T455" s="229"/>
      <c r="AT455" s="230" t="s">
        <v>284</v>
      </c>
      <c r="AU455" s="230" t="s">
        <v>86</v>
      </c>
      <c r="AV455" s="12" t="s">
        <v>86</v>
      </c>
      <c r="AW455" s="12" t="s">
        <v>39</v>
      </c>
      <c r="AX455" s="12" t="s">
        <v>84</v>
      </c>
      <c r="AY455" s="230" t="s">
        <v>201</v>
      </c>
    </row>
    <row r="456" spans="2:65" s="1" customFormat="1" ht="16.5" customHeight="1">
      <c r="B456" s="42"/>
      <c r="C456" s="255" t="s">
        <v>908</v>
      </c>
      <c r="D456" s="255" t="s">
        <v>497</v>
      </c>
      <c r="E456" s="256" t="s">
        <v>909</v>
      </c>
      <c r="F456" s="257" t="s">
        <v>910</v>
      </c>
      <c r="G456" s="258" t="s">
        <v>311</v>
      </c>
      <c r="H456" s="259">
        <v>25</v>
      </c>
      <c r="I456" s="260"/>
      <c r="J456" s="261">
        <f>ROUND(I456*H456,2)</f>
        <v>0</v>
      </c>
      <c r="K456" s="257" t="s">
        <v>214</v>
      </c>
      <c r="L456" s="262"/>
      <c r="M456" s="263" t="s">
        <v>21</v>
      </c>
      <c r="N456" s="264" t="s">
        <v>47</v>
      </c>
      <c r="O456" s="43"/>
      <c r="P456" s="211">
        <f>O456*H456</f>
        <v>0</v>
      </c>
      <c r="Q456" s="211">
        <v>0.125</v>
      </c>
      <c r="R456" s="211">
        <f>Q456*H456</f>
        <v>3.125</v>
      </c>
      <c r="S456" s="211">
        <v>0</v>
      </c>
      <c r="T456" s="212">
        <f>S456*H456</f>
        <v>0</v>
      </c>
      <c r="AR456" s="25" t="s">
        <v>235</v>
      </c>
      <c r="AT456" s="25" t="s">
        <v>497</v>
      </c>
      <c r="AU456" s="25" t="s">
        <v>86</v>
      </c>
      <c r="AY456" s="25" t="s">
        <v>201</v>
      </c>
      <c r="BE456" s="213">
        <f>IF(N456="základní",J456,0)</f>
        <v>0</v>
      </c>
      <c r="BF456" s="213">
        <f>IF(N456="snížená",J456,0)</f>
        <v>0</v>
      </c>
      <c r="BG456" s="213">
        <f>IF(N456="zákl. přenesená",J456,0)</f>
        <v>0</v>
      </c>
      <c r="BH456" s="213">
        <f>IF(N456="sníž. přenesená",J456,0)</f>
        <v>0</v>
      </c>
      <c r="BI456" s="213">
        <f>IF(N456="nulová",J456,0)</f>
        <v>0</v>
      </c>
      <c r="BJ456" s="25" t="s">
        <v>84</v>
      </c>
      <c r="BK456" s="213">
        <f>ROUND(I456*H456,2)</f>
        <v>0</v>
      </c>
      <c r="BL456" s="25" t="s">
        <v>219</v>
      </c>
      <c r="BM456" s="25" t="s">
        <v>911</v>
      </c>
    </row>
    <row r="457" spans="2:65" s="1" customFormat="1" ht="13.5">
      <c r="B457" s="42"/>
      <c r="C457" s="64"/>
      <c r="D457" s="214" t="s">
        <v>210</v>
      </c>
      <c r="E457" s="64"/>
      <c r="F457" s="215" t="s">
        <v>910</v>
      </c>
      <c r="G457" s="64"/>
      <c r="H457" s="64"/>
      <c r="I457" s="173"/>
      <c r="J457" s="64"/>
      <c r="K457" s="64"/>
      <c r="L457" s="62"/>
      <c r="M457" s="216"/>
      <c r="N457" s="43"/>
      <c r="O457" s="43"/>
      <c r="P457" s="43"/>
      <c r="Q457" s="43"/>
      <c r="R457" s="43"/>
      <c r="S457" s="43"/>
      <c r="T457" s="79"/>
      <c r="AT457" s="25" t="s">
        <v>210</v>
      </c>
      <c r="AU457" s="25" t="s">
        <v>86</v>
      </c>
    </row>
    <row r="458" spans="2:65" s="12" customFormat="1" ht="13.5">
      <c r="B458" s="220"/>
      <c r="C458" s="221"/>
      <c r="D458" s="214" t="s">
        <v>284</v>
      </c>
      <c r="E458" s="222" t="s">
        <v>21</v>
      </c>
      <c r="F458" s="223" t="s">
        <v>912</v>
      </c>
      <c r="G458" s="221"/>
      <c r="H458" s="224">
        <v>25</v>
      </c>
      <c r="I458" s="225"/>
      <c r="J458" s="221"/>
      <c r="K458" s="221"/>
      <c r="L458" s="226"/>
      <c r="M458" s="227"/>
      <c r="N458" s="228"/>
      <c r="O458" s="228"/>
      <c r="P458" s="228"/>
      <c r="Q458" s="228"/>
      <c r="R458" s="228"/>
      <c r="S458" s="228"/>
      <c r="T458" s="229"/>
      <c r="AT458" s="230" t="s">
        <v>284</v>
      </c>
      <c r="AU458" s="230" t="s">
        <v>86</v>
      </c>
      <c r="AV458" s="12" t="s">
        <v>86</v>
      </c>
      <c r="AW458" s="12" t="s">
        <v>39</v>
      </c>
      <c r="AX458" s="12" t="s">
        <v>84</v>
      </c>
      <c r="AY458" s="230" t="s">
        <v>201</v>
      </c>
    </row>
    <row r="459" spans="2:65" s="1" customFormat="1" ht="16.5" customHeight="1">
      <c r="B459" s="42"/>
      <c r="C459" s="255" t="s">
        <v>913</v>
      </c>
      <c r="D459" s="255" t="s">
        <v>497</v>
      </c>
      <c r="E459" s="256" t="s">
        <v>914</v>
      </c>
      <c r="F459" s="257" t="s">
        <v>915</v>
      </c>
      <c r="G459" s="258" t="s">
        <v>311</v>
      </c>
      <c r="H459" s="259">
        <v>6</v>
      </c>
      <c r="I459" s="260"/>
      <c r="J459" s="261">
        <f>ROUND(I459*H459,2)</f>
        <v>0</v>
      </c>
      <c r="K459" s="257" t="s">
        <v>214</v>
      </c>
      <c r="L459" s="262"/>
      <c r="M459" s="263" t="s">
        <v>21</v>
      </c>
      <c r="N459" s="264" t="s">
        <v>47</v>
      </c>
      <c r="O459" s="43"/>
      <c r="P459" s="211">
        <f>O459*H459</f>
        <v>0</v>
      </c>
      <c r="Q459" s="211">
        <v>0.125</v>
      </c>
      <c r="R459" s="211">
        <f>Q459*H459</f>
        <v>0.75</v>
      </c>
      <c r="S459" s="211">
        <v>0</v>
      </c>
      <c r="T459" s="212">
        <f>S459*H459</f>
        <v>0</v>
      </c>
      <c r="AR459" s="25" t="s">
        <v>235</v>
      </c>
      <c r="AT459" s="25" t="s">
        <v>497</v>
      </c>
      <c r="AU459" s="25" t="s">
        <v>86</v>
      </c>
      <c r="AY459" s="25" t="s">
        <v>201</v>
      </c>
      <c r="BE459" s="213">
        <f>IF(N459="základní",J459,0)</f>
        <v>0</v>
      </c>
      <c r="BF459" s="213">
        <f>IF(N459="snížená",J459,0)</f>
        <v>0</v>
      </c>
      <c r="BG459" s="213">
        <f>IF(N459="zákl. přenesená",J459,0)</f>
        <v>0</v>
      </c>
      <c r="BH459" s="213">
        <f>IF(N459="sníž. přenesená",J459,0)</f>
        <v>0</v>
      </c>
      <c r="BI459" s="213">
        <f>IF(N459="nulová",J459,0)</f>
        <v>0</v>
      </c>
      <c r="BJ459" s="25" t="s">
        <v>84</v>
      </c>
      <c r="BK459" s="213">
        <f>ROUND(I459*H459,2)</f>
        <v>0</v>
      </c>
      <c r="BL459" s="25" t="s">
        <v>219</v>
      </c>
      <c r="BM459" s="25" t="s">
        <v>916</v>
      </c>
    </row>
    <row r="460" spans="2:65" s="1" customFormat="1" ht="13.5">
      <c r="B460" s="42"/>
      <c r="C460" s="64"/>
      <c r="D460" s="214" t="s">
        <v>210</v>
      </c>
      <c r="E460" s="64"/>
      <c r="F460" s="215" t="s">
        <v>915</v>
      </c>
      <c r="G460" s="64"/>
      <c r="H460" s="64"/>
      <c r="I460" s="173"/>
      <c r="J460" s="64"/>
      <c r="K460" s="64"/>
      <c r="L460" s="62"/>
      <c r="M460" s="216"/>
      <c r="N460" s="43"/>
      <c r="O460" s="43"/>
      <c r="P460" s="43"/>
      <c r="Q460" s="43"/>
      <c r="R460" s="43"/>
      <c r="S460" s="43"/>
      <c r="T460" s="79"/>
      <c r="AT460" s="25" t="s">
        <v>210</v>
      </c>
      <c r="AU460" s="25" t="s">
        <v>86</v>
      </c>
    </row>
    <row r="461" spans="2:65" s="12" customFormat="1" ht="13.5">
      <c r="B461" s="220"/>
      <c r="C461" s="221"/>
      <c r="D461" s="214" t="s">
        <v>284</v>
      </c>
      <c r="E461" s="222" t="s">
        <v>21</v>
      </c>
      <c r="F461" s="223" t="s">
        <v>917</v>
      </c>
      <c r="G461" s="221"/>
      <c r="H461" s="224">
        <v>6</v>
      </c>
      <c r="I461" s="225"/>
      <c r="J461" s="221"/>
      <c r="K461" s="221"/>
      <c r="L461" s="226"/>
      <c r="M461" s="227"/>
      <c r="N461" s="228"/>
      <c r="O461" s="228"/>
      <c r="P461" s="228"/>
      <c r="Q461" s="228"/>
      <c r="R461" s="228"/>
      <c r="S461" s="228"/>
      <c r="T461" s="229"/>
      <c r="AT461" s="230" t="s">
        <v>284</v>
      </c>
      <c r="AU461" s="230" t="s">
        <v>86</v>
      </c>
      <c r="AV461" s="12" t="s">
        <v>86</v>
      </c>
      <c r="AW461" s="12" t="s">
        <v>39</v>
      </c>
      <c r="AX461" s="12" t="s">
        <v>84</v>
      </c>
      <c r="AY461" s="230" t="s">
        <v>201</v>
      </c>
    </row>
    <row r="462" spans="2:65" s="1" customFormat="1" ht="16.5" customHeight="1">
      <c r="B462" s="42"/>
      <c r="C462" s="255" t="s">
        <v>918</v>
      </c>
      <c r="D462" s="255" t="s">
        <v>497</v>
      </c>
      <c r="E462" s="256" t="s">
        <v>919</v>
      </c>
      <c r="F462" s="257" t="s">
        <v>920</v>
      </c>
      <c r="G462" s="258" t="s">
        <v>311</v>
      </c>
      <c r="H462" s="259">
        <v>47</v>
      </c>
      <c r="I462" s="260"/>
      <c r="J462" s="261">
        <f>ROUND(I462*H462,2)</f>
        <v>0</v>
      </c>
      <c r="K462" s="257" t="s">
        <v>21</v>
      </c>
      <c r="L462" s="262"/>
      <c r="M462" s="263" t="s">
        <v>21</v>
      </c>
      <c r="N462" s="264" t="s">
        <v>47</v>
      </c>
      <c r="O462" s="43"/>
      <c r="P462" s="211">
        <f>O462*H462</f>
        <v>0</v>
      </c>
      <c r="Q462" s="211">
        <v>6.3E-2</v>
      </c>
      <c r="R462" s="211">
        <f>Q462*H462</f>
        <v>2.9609999999999999</v>
      </c>
      <c r="S462" s="211">
        <v>0</v>
      </c>
      <c r="T462" s="212">
        <f>S462*H462</f>
        <v>0</v>
      </c>
      <c r="AR462" s="25" t="s">
        <v>235</v>
      </c>
      <c r="AT462" s="25" t="s">
        <v>497</v>
      </c>
      <c r="AU462" s="25" t="s">
        <v>86</v>
      </c>
      <c r="AY462" s="25" t="s">
        <v>201</v>
      </c>
      <c r="BE462" s="213">
        <f>IF(N462="základní",J462,0)</f>
        <v>0</v>
      </c>
      <c r="BF462" s="213">
        <f>IF(N462="snížená",J462,0)</f>
        <v>0</v>
      </c>
      <c r="BG462" s="213">
        <f>IF(N462="zákl. přenesená",J462,0)</f>
        <v>0</v>
      </c>
      <c r="BH462" s="213">
        <f>IF(N462="sníž. přenesená",J462,0)</f>
        <v>0</v>
      </c>
      <c r="BI462" s="213">
        <f>IF(N462="nulová",J462,0)</f>
        <v>0</v>
      </c>
      <c r="BJ462" s="25" t="s">
        <v>84</v>
      </c>
      <c r="BK462" s="213">
        <f>ROUND(I462*H462,2)</f>
        <v>0</v>
      </c>
      <c r="BL462" s="25" t="s">
        <v>219</v>
      </c>
      <c r="BM462" s="25" t="s">
        <v>921</v>
      </c>
    </row>
    <row r="463" spans="2:65" s="1" customFormat="1" ht="13.5">
      <c r="B463" s="42"/>
      <c r="C463" s="64"/>
      <c r="D463" s="214" t="s">
        <v>210</v>
      </c>
      <c r="E463" s="64"/>
      <c r="F463" s="215" t="s">
        <v>920</v>
      </c>
      <c r="G463" s="64"/>
      <c r="H463" s="64"/>
      <c r="I463" s="173"/>
      <c r="J463" s="64"/>
      <c r="K463" s="64"/>
      <c r="L463" s="62"/>
      <c r="M463" s="216"/>
      <c r="N463" s="43"/>
      <c r="O463" s="43"/>
      <c r="P463" s="43"/>
      <c r="Q463" s="43"/>
      <c r="R463" s="43"/>
      <c r="S463" s="43"/>
      <c r="T463" s="79"/>
      <c r="AT463" s="25" t="s">
        <v>210</v>
      </c>
      <c r="AU463" s="25" t="s">
        <v>86</v>
      </c>
    </row>
    <row r="464" spans="2:65" s="12" customFormat="1" ht="13.5">
      <c r="B464" s="220"/>
      <c r="C464" s="221"/>
      <c r="D464" s="214" t="s">
        <v>284</v>
      </c>
      <c r="E464" s="222" t="s">
        <v>21</v>
      </c>
      <c r="F464" s="223" t="s">
        <v>922</v>
      </c>
      <c r="G464" s="221"/>
      <c r="H464" s="224">
        <v>47</v>
      </c>
      <c r="I464" s="225"/>
      <c r="J464" s="221"/>
      <c r="K464" s="221"/>
      <c r="L464" s="226"/>
      <c r="M464" s="227"/>
      <c r="N464" s="228"/>
      <c r="O464" s="228"/>
      <c r="P464" s="228"/>
      <c r="Q464" s="228"/>
      <c r="R464" s="228"/>
      <c r="S464" s="228"/>
      <c r="T464" s="229"/>
      <c r="AT464" s="230" t="s">
        <v>284</v>
      </c>
      <c r="AU464" s="230" t="s">
        <v>86</v>
      </c>
      <c r="AV464" s="12" t="s">
        <v>86</v>
      </c>
      <c r="AW464" s="12" t="s">
        <v>39</v>
      </c>
      <c r="AX464" s="12" t="s">
        <v>84</v>
      </c>
      <c r="AY464" s="230" t="s">
        <v>201</v>
      </c>
    </row>
    <row r="465" spans="2:65" s="1" customFormat="1" ht="38.25" customHeight="1">
      <c r="B465" s="42"/>
      <c r="C465" s="202" t="s">
        <v>923</v>
      </c>
      <c r="D465" s="202" t="s">
        <v>204</v>
      </c>
      <c r="E465" s="203" t="s">
        <v>924</v>
      </c>
      <c r="F465" s="204" t="s">
        <v>925</v>
      </c>
      <c r="G465" s="205" t="s">
        <v>311</v>
      </c>
      <c r="H465" s="206">
        <v>302</v>
      </c>
      <c r="I465" s="207"/>
      <c r="J465" s="208">
        <f>ROUND(I465*H465,2)</f>
        <v>0</v>
      </c>
      <c r="K465" s="204" t="s">
        <v>21</v>
      </c>
      <c r="L465" s="62"/>
      <c r="M465" s="209" t="s">
        <v>21</v>
      </c>
      <c r="N465" s="210" t="s">
        <v>47</v>
      </c>
      <c r="O465" s="43"/>
      <c r="P465" s="211">
        <f>O465*H465</f>
        <v>0</v>
      </c>
      <c r="Q465" s="211">
        <v>0.10095</v>
      </c>
      <c r="R465" s="211">
        <f>Q465*H465</f>
        <v>30.486899999999999</v>
      </c>
      <c r="S465" s="211">
        <v>0</v>
      </c>
      <c r="T465" s="212">
        <f>S465*H465</f>
        <v>0</v>
      </c>
      <c r="AR465" s="25" t="s">
        <v>219</v>
      </c>
      <c r="AT465" s="25" t="s">
        <v>204</v>
      </c>
      <c r="AU465" s="25" t="s">
        <v>86</v>
      </c>
      <c r="AY465" s="25" t="s">
        <v>201</v>
      </c>
      <c r="BE465" s="213">
        <f>IF(N465="základní",J465,0)</f>
        <v>0</v>
      </c>
      <c r="BF465" s="213">
        <f>IF(N465="snížená",J465,0)</f>
        <v>0</v>
      </c>
      <c r="BG465" s="213">
        <f>IF(N465="zákl. přenesená",J465,0)</f>
        <v>0</v>
      </c>
      <c r="BH465" s="213">
        <f>IF(N465="sníž. přenesená",J465,0)</f>
        <v>0</v>
      </c>
      <c r="BI465" s="213">
        <f>IF(N465="nulová",J465,0)</f>
        <v>0</v>
      </c>
      <c r="BJ465" s="25" t="s">
        <v>84</v>
      </c>
      <c r="BK465" s="213">
        <f>ROUND(I465*H465,2)</f>
        <v>0</v>
      </c>
      <c r="BL465" s="25" t="s">
        <v>219</v>
      </c>
      <c r="BM465" s="25" t="s">
        <v>926</v>
      </c>
    </row>
    <row r="466" spans="2:65" s="1" customFormat="1" ht="27">
      <c r="B466" s="42"/>
      <c r="C466" s="64"/>
      <c r="D466" s="214" t="s">
        <v>210</v>
      </c>
      <c r="E466" s="64"/>
      <c r="F466" s="215" t="s">
        <v>925</v>
      </c>
      <c r="G466" s="64"/>
      <c r="H466" s="64"/>
      <c r="I466" s="173"/>
      <c r="J466" s="64"/>
      <c r="K466" s="64"/>
      <c r="L466" s="62"/>
      <c r="M466" s="216"/>
      <c r="N466" s="43"/>
      <c r="O466" s="43"/>
      <c r="P466" s="43"/>
      <c r="Q466" s="43"/>
      <c r="R466" s="43"/>
      <c r="S466" s="43"/>
      <c r="T466" s="79"/>
      <c r="AT466" s="25" t="s">
        <v>210</v>
      </c>
      <c r="AU466" s="25" t="s">
        <v>86</v>
      </c>
    </row>
    <row r="467" spans="2:65" s="12" customFormat="1" ht="13.5">
      <c r="B467" s="220"/>
      <c r="C467" s="221"/>
      <c r="D467" s="214" t="s">
        <v>284</v>
      </c>
      <c r="E467" s="222" t="s">
        <v>21</v>
      </c>
      <c r="F467" s="223" t="s">
        <v>927</v>
      </c>
      <c r="G467" s="221"/>
      <c r="H467" s="224">
        <v>302</v>
      </c>
      <c r="I467" s="225"/>
      <c r="J467" s="221"/>
      <c r="K467" s="221"/>
      <c r="L467" s="226"/>
      <c r="M467" s="227"/>
      <c r="N467" s="228"/>
      <c r="O467" s="228"/>
      <c r="P467" s="228"/>
      <c r="Q467" s="228"/>
      <c r="R467" s="228"/>
      <c r="S467" s="228"/>
      <c r="T467" s="229"/>
      <c r="AT467" s="230" t="s">
        <v>284</v>
      </c>
      <c r="AU467" s="230" t="s">
        <v>86</v>
      </c>
      <c r="AV467" s="12" t="s">
        <v>86</v>
      </c>
      <c r="AW467" s="12" t="s">
        <v>39</v>
      </c>
      <c r="AX467" s="12" t="s">
        <v>84</v>
      </c>
      <c r="AY467" s="230" t="s">
        <v>201</v>
      </c>
    </row>
    <row r="468" spans="2:65" s="1" customFormat="1" ht="16.5" customHeight="1">
      <c r="B468" s="42"/>
      <c r="C468" s="255" t="s">
        <v>928</v>
      </c>
      <c r="D468" s="255" t="s">
        <v>497</v>
      </c>
      <c r="E468" s="256" t="s">
        <v>929</v>
      </c>
      <c r="F468" s="257" t="s">
        <v>930</v>
      </c>
      <c r="G468" s="258" t="s">
        <v>311</v>
      </c>
      <c r="H468" s="259">
        <v>302</v>
      </c>
      <c r="I468" s="260"/>
      <c r="J468" s="261">
        <f>ROUND(I468*H468,2)</f>
        <v>0</v>
      </c>
      <c r="K468" s="257" t="s">
        <v>214</v>
      </c>
      <c r="L468" s="262"/>
      <c r="M468" s="263" t="s">
        <v>21</v>
      </c>
      <c r="N468" s="264" t="s">
        <v>47</v>
      </c>
      <c r="O468" s="43"/>
      <c r="P468" s="211">
        <f>O468*H468</f>
        <v>0</v>
      </c>
      <c r="Q468" s="211">
        <v>4.8000000000000001E-2</v>
      </c>
      <c r="R468" s="211">
        <f>Q468*H468</f>
        <v>14.496</v>
      </c>
      <c r="S468" s="211">
        <v>0</v>
      </c>
      <c r="T468" s="212">
        <f>S468*H468</f>
        <v>0</v>
      </c>
      <c r="AR468" s="25" t="s">
        <v>235</v>
      </c>
      <c r="AT468" s="25" t="s">
        <v>497</v>
      </c>
      <c r="AU468" s="25" t="s">
        <v>86</v>
      </c>
      <c r="AY468" s="25" t="s">
        <v>201</v>
      </c>
      <c r="BE468" s="213">
        <f>IF(N468="základní",J468,0)</f>
        <v>0</v>
      </c>
      <c r="BF468" s="213">
        <f>IF(N468="snížená",J468,0)</f>
        <v>0</v>
      </c>
      <c r="BG468" s="213">
        <f>IF(N468="zákl. přenesená",J468,0)</f>
        <v>0</v>
      </c>
      <c r="BH468" s="213">
        <f>IF(N468="sníž. přenesená",J468,0)</f>
        <v>0</v>
      </c>
      <c r="BI468" s="213">
        <f>IF(N468="nulová",J468,0)</f>
        <v>0</v>
      </c>
      <c r="BJ468" s="25" t="s">
        <v>84</v>
      </c>
      <c r="BK468" s="213">
        <f>ROUND(I468*H468,2)</f>
        <v>0</v>
      </c>
      <c r="BL468" s="25" t="s">
        <v>219</v>
      </c>
      <c r="BM468" s="25" t="s">
        <v>931</v>
      </c>
    </row>
    <row r="469" spans="2:65" s="1" customFormat="1" ht="13.5">
      <c r="B469" s="42"/>
      <c r="C469" s="64"/>
      <c r="D469" s="214" t="s">
        <v>210</v>
      </c>
      <c r="E469" s="64"/>
      <c r="F469" s="215" t="s">
        <v>930</v>
      </c>
      <c r="G469" s="64"/>
      <c r="H469" s="64"/>
      <c r="I469" s="173"/>
      <c r="J469" s="64"/>
      <c r="K469" s="64"/>
      <c r="L469" s="62"/>
      <c r="M469" s="216"/>
      <c r="N469" s="43"/>
      <c r="O469" s="43"/>
      <c r="P469" s="43"/>
      <c r="Q469" s="43"/>
      <c r="R469" s="43"/>
      <c r="S469" s="43"/>
      <c r="T469" s="79"/>
      <c r="AT469" s="25" t="s">
        <v>210</v>
      </c>
      <c r="AU469" s="25" t="s">
        <v>86</v>
      </c>
    </row>
    <row r="470" spans="2:65" s="12" customFormat="1" ht="13.5">
      <c r="B470" s="220"/>
      <c r="C470" s="221"/>
      <c r="D470" s="214" t="s">
        <v>284</v>
      </c>
      <c r="E470" s="222" t="s">
        <v>21</v>
      </c>
      <c r="F470" s="223" t="s">
        <v>932</v>
      </c>
      <c r="G470" s="221"/>
      <c r="H470" s="224">
        <v>302</v>
      </c>
      <c r="I470" s="225"/>
      <c r="J470" s="221"/>
      <c r="K470" s="221"/>
      <c r="L470" s="226"/>
      <c r="M470" s="227"/>
      <c r="N470" s="228"/>
      <c r="O470" s="228"/>
      <c r="P470" s="228"/>
      <c r="Q470" s="228"/>
      <c r="R470" s="228"/>
      <c r="S470" s="228"/>
      <c r="T470" s="229"/>
      <c r="AT470" s="230" t="s">
        <v>284</v>
      </c>
      <c r="AU470" s="230" t="s">
        <v>86</v>
      </c>
      <c r="AV470" s="12" t="s">
        <v>86</v>
      </c>
      <c r="AW470" s="12" t="s">
        <v>39</v>
      </c>
      <c r="AX470" s="12" t="s">
        <v>84</v>
      </c>
      <c r="AY470" s="230" t="s">
        <v>201</v>
      </c>
    </row>
    <row r="471" spans="2:65" s="1" customFormat="1" ht="25.5" customHeight="1">
      <c r="B471" s="42"/>
      <c r="C471" s="202" t="s">
        <v>933</v>
      </c>
      <c r="D471" s="202" t="s">
        <v>204</v>
      </c>
      <c r="E471" s="203" t="s">
        <v>934</v>
      </c>
      <c r="F471" s="204" t="s">
        <v>935</v>
      </c>
      <c r="G471" s="205" t="s">
        <v>311</v>
      </c>
      <c r="H471" s="206">
        <v>59</v>
      </c>
      <c r="I471" s="207"/>
      <c r="J471" s="208">
        <f>ROUND(I471*H471,2)</f>
        <v>0</v>
      </c>
      <c r="K471" s="204" t="s">
        <v>214</v>
      </c>
      <c r="L471" s="62"/>
      <c r="M471" s="209" t="s">
        <v>21</v>
      </c>
      <c r="N471" s="210" t="s">
        <v>47</v>
      </c>
      <c r="O471" s="43"/>
      <c r="P471" s="211">
        <f>O471*H471</f>
        <v>0</v>
      </c>
      <c r="Q471" s="211">
        <v>6.0999999999999997E-4</v>
      </c>
      <c r="R471" s="211">
        <f>Q471*H471</f>
        <v>3.5990000000000001E-2</v>
      </c>
      <c r="S471" s="211">
        <v>0</v>
      </c>
      <c r="T471" s="212">
        <f>S471*H471</f>
        <v>0</v>
      </c>
      <c r="AR471" s="25" t="s">
        <v>219</v>
      </c>
      <c r="AT471" s="25" t="s">
        <v>204</v>
      </c>
      <c r="AU471" s="25" t="s">
        <v>86</v>
      </c>
      <c r="AY471" s="25" t="s">
        <v>201</v>
      </c>
      <c r="BE471" s="213">
        <f>IF(N471="základní",J471,0)</f>
        <v>0</v>
      </c>
      <c r="BF471" s="213">
        <f>IF(N471="snížená",J471,0)</f>
        <v>0</v>
      </c>
      <c r="BG471" s="213">
        <f>IF(N471="zákl. přenesená",J471,0)</f>
        <v>0</v>
      </c>
      <c r="BH471" s="213">
        <f>IF(N471="sníž. přenesená",J471,0)</f>
        <v>0</v>
      </c>
      <c r="BI471" s="213">
        <f>IF(N471="nulová",J471,0)</f>
        <v>0</v>
      </c>
      <c r="BJ471" s="25" t="s">
        <v>84</v>
      </c>
      <c r="BK471" s="213">
        <f>ROUND(I471*H471,2)</f>
        <v>0</v>
      </c>
      <c r="BL471" s="25" t="s">
        <v>219</v>
      </c>
      <c r="BM471" s="25" t="s">
        <v>936</v>
      </c>
    </row>
    <row r="472" spans="2:65" s="1" customFormat="1" ht="40.5">
      <c r="B472" s="42"/>
      <c r="C472" s="64"/>
      <c r="D472" s="214" t="s">
        <v>210</v>
      </c>
      <c r="E472" s="64"/>
      <c r="F472" s="215" t="s">
        <v>937</v>
      </c>
      <c r="G472" s="64"/>
      <c r="H472" s="64"/>
      <c r="I472" s="173"/>
      <c r="J472" s="64"/>
      <c r="K472" s="64"/>
      <c r="L472" s="62"/>
      <c r="M472" s="216"/>
      <c r="N472" s="43"/>
      <c r="O472" s="43"/>
      <c r="P472" s="43"/>
      <c r="Q472" s="43"/>
      <c r="R472" s="43"/>
      <c r="S472" s="43"/>
      <c r="T472" s="79"/>
      <c r="AT472" s="25" t="s">
        <v>210</v>
      </c>
      <c r="AU472" s="25" t="s">
        <v>86</v>
      </c>
    </row>
    <row r="473" spans="2:65" s="12" customFormat="1" ht="13.5">
      <c r="B473" s="220"/>
      <c r="C473" s="221"/>
      <c r="D473" s="214" t="s">
        <v>284</v>
      </c>
      <c r="E473" s="222" t="s">
        <v>21</v>
      </c>
      <c r="F473" s="223" t="s">
        <v>938</v>
      </c>
      <c r="G473" s="221"/>
      <c r="H473" s="224">
        <v>59</v>
      </c>
      <c r="I473" s="225"/>
      <c r="J473" s="221"/>
      <c r="K473" s="221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284</v>
      </c>
      <c r="AU473" s="230" t="s">
        <v>86</v>
      </c>
      <c r="AV473" s="12" t="s">
        <v>86</v>
      </c>
      <c r="AW473" s="12" t="s">
        <v>39</v>
      </c>
      <c r="AX473" s="12" t="s">
        <v>84</v>
      </c>
      <c r="AY473" s="230" t="s">
        <v>201</v>
      </c>
    </row>
    <row r="474" spans="2:65" s="1" customFormat="1" ht="16.5" customHeight="1">
      <c r="B474" s="42"/>
      <c r="C474" s="202" t="s">
        <v>939</v>
      </c>
      <c r="D474" s="202" t="s">
        <v>204</v>
      </c>
      <c r="E474" s="203" t="s">
        <v>940</v>
      </c>
      <c r="F474" s="204" t="s">
        <v>941</v>
      </c>
      <c r="G474" s="205" t="s">
        <v>311</v>
      </c>
      <c r="H474" s="206">
        <v>59</v>
      </c>
      <c r="I474" s="207"/>
      <c r="J474" s="208">
        <f>ROUND(I474*H474,2)</f>
        <v>0</v>
      </c>
      <c r="K474" s="204" t="s">
        <v>214</v>
      </c>
      <c r="L474" s="62"/>
      <c r="M474" s="209" t="s">
        <v>21</v>
      </c>
      <c r="N474" s="210" t="s">
        <v>47</v>
      </c>
      <c r="O474" s="43"/>
      <c r="P474" s="211">
        <f>O474*H474</f>
        <v>0</v>
      </c>
      <c r="Q474" s="211">
        <v>0</v>
      </c>
      <c r="R474" s="211">
        <f>Q474*H474</f>
        <v>0</v>
      </c>
      <c r="S474" s="211">
        <v>0</v>
      </c>
      <c r="T474" s="212">
        <f>S474*H474</f>
        <v>0</v>
      </c>
      <c r="AR474" s="25" t="s">
        <v>219</v>
      </c>
      <c r="AT474" s="25" t="s">
        <v>204</v>
      </c>
      <c r="AU474" s="25" t="s">
        <v>86</v>
      </c>
      <c r="AY474" s="25" t="s">
        <v>201</v>
      </c>
      <c r="BE474" s="213">
        <f>IF(N474="základní",J474,0)</f>
        <v>0</v>
      </c>
      <c r="BF474" s="213">
        <f>IF(N474="snížená",J474,0)</f>
        <v>0</v>
      </c>
      <c r="BG474" s="213">
        <f>IF(N474="zákl. přenesená",J474,0)</f>
        <v>0</v>
      </c>
      <c r="BH474" s="213">
        <f>IF(N474="sníž. přenesená",J474,0)</f>
        <v>0</v>
      </c>
      <c r="BI474" s="213">
        <f>IF(N474="nulová",J474,0)</f>
        <v>0</v>
      </c>
      <c r="BJ474" s="25" t="s">
        <v>84</v>
      </c>
      <c r="BK474" s="213">
        <f>ROUND(I474*H474,2)</f>
        <v>0</v>
      </c>
      <c r="BL474" s="25" t="s">
        <v>219</v>
      </c>
      <c r="BM474" s="25" t="s">
        <v>942</v>
      </c>
    </row>
    <row r="475" spans="2:65" s="1" customFormat="1" ht="13.5">
      <c r="B475" s="42"/>
      <c r="C475" s="64"/>
      <c r="D475" s="214" t="s">
        <v>210</v>
      </c>
      <c r="E475" s="64"/>
      <c r="F475" s="215" t="s">
        <v>943</v>
      </c>
      <c r="G475" s="64"/>
      <c r="H475" s="64"/>
      <c r="I475" s="173"/>
      <c r="J475" s="64"/>
      <c r="K475" s="64"/>
      <c r="L475" s="62"/>
      <c r="M475" s="216"/>
      <c r="N475" s="43"/>
      <c r="O475" s="43"/>
      <c r="P475" s="43"/>
      <c r="Q475" s="43"/>
      <c r="R475" s="43"/>
      <c r="S475" s="43"/>
      <c r="T475" s="79"/>
      <c r="AT475" s="25" t="s">
        <v>210</v>
      </c>
      <c r="AU475" s="25" t="s">
        <v>86</v>
      </c>
    </row>
    <row r="476" spans="2:65" s="12" customFormat="1" ht="13.5">
      <c r="B476" s="220"/>
      <c r="C476" s="221"/>
      <c r="D476" s="214" t="s">
        <v>284</v>
      </c>
      <c r="E476" s="222" t="s">
        <v>21</v>
      </c>
      <c r="F476" s="223" t="s">
        <v>944</v>
      </c>
      <c r="G476" s="221"/>
      <c r="H476" s="224">
        <v>59</v>
      </c>
      <c r="I476" s="225"/>
      <c r="J476" s="221"/>
      <c r="K476" s="221"/>
      <c r="L476" s="226"/>
      <c r="M476" s="227"/>
      <c r="N476" s="228"/>
      <c r="O476" s="228"/>
      <c r="P476" s="228"/>
      <c r="Q476" s="228"/>
      <c r="R476" s="228"/>
      <c r="S476" s="228"/>
      <c r="T476" s="229"/>
      <c r="AT476" s="230" t="s">
        <v>284</v>
      </c>
      <c r="AU476" s="230" t="s">
        <v>86</v>
      </c>
      <c r="AV476" s="12" t="s">
        <v>86</v>
      </c>
      <c r="AW476" s="12" t="s">
        <v>39</v>
      </c>
      <c r="AX476" s="12" t="s">
        <v>84</v>
      </c>
      <c r="AY476" s="230" t="s">
        <v>201</v>
      </c>
    </row>
    <row r="477" spans="2:65" s="1" customFormat="1" ht="16.5" customHeight="1">
      <c r="B477" s="42"/>
      <c r="C477" s="202" t="s">
        <v>945</v>
      </c>
      <c r="D477" s="202" t="s">
        <v>204</v>
      </c>
      <c r="E477" s="203" t="s">
        <v>946</v>
      </c>
      <c r="F477" s="204" t="s">
        <v>947</v>
      </c>
      <c r="G477" s="205" t="s">
        <v>311</v>
      </c>
      <c r="H477" s="206">
        <v>59</v>
      </c>
      <c r="I477" s="207"/>
      <c r="J477" s="208">
        <f>ROUND(I477*H477,2)</f>
        <v>0</v>
      </c>
      <c r="K477" s="204" t="s">
        <v>214</v>
      </c>
      <c r="L477" s="62"/>
      <c r="M477" s="209" t="s">
        <v>21</v>
      </c>
      <c r="N477" s="210" t="s">
        <v>47</v>
      </c>
      <c r="O477" s="43"/>
      <c r="P477" s="211">
        <f>O477*H477</f>
        <v>0</v>
      </c>
      <c r="Q477" s="211">
        <v>0</v>
      </c>
      <c r="R477" s="211">
        <f>Q477*H477</f>
        <v>0</v>
      </c>
      <c r="S477" s="211">
        <v>0</v>
      </c>
      <c r="T477" s="212">
        <f>S477*H477</f>
        <v>0</v>
      </c>
      <c r="AR477" s="25" t="s">
        <v>219</v>
      </c>
      <c r="AT477" s="25" t="s">
        <v>204</v>
      </c>
      <c r="AU477" s="25" t="s">
        <v>86</v>
      </c>
      <c r="AY477" s="25" t="s">
        <v>201</v>
      </c>
      <c r="BE477" s="213">
        <f>IF(N477="základní",J477,0)</f>
        <v>0</v>
      </c>
      <c r="BF477" s="213">
        <f>IF(N477="snížená",J477,0)</f>
        <v>0</v>
      </c>
      <c r="BG477" s="213">
        <f>IF(N477="zákl. přenesená",J477,0)</f>
        <v>0</v>
      </c>
      <c r="BH477" s="213">
        <f>IF(N477="sníž. přenesená",J477,0)</f>
        <v>0</v>
      </c>
      <c r="BI477" s="213">
        <f>IF(N477="nulová",J477,0)</f>
        <v>0</v>
      </c>
      <c r="BJ477" s="25" t="s">
        <v>84</v>
      </c>
      <c r="BK477" s="213">
        <f>ROUND(I477*H477,2)</f>
        <v>0</v>
      </c>
      <c r="BL477" s="25" t="s">
        <v>219</v>
      </c>
      <c r="BM477" s="25" t="s">
        <v>948</v>
      </c>
    </row>
    <row r="478" spans="2:65" s="1" customFormat="1" ht="13.5">
      <c r="B478" s="42"/>
      <c r="C478" s="64"/>
      <c r="D478" s="214" t="s">
        <v>210</v>
      </c>
      <c r="E478" s="64"/>
      <c r="F478" s="215" t="s">
        <v>949</v>
      </c>
      <c r="G478" s="64"/>
      <c r="H478" s="64"/>
      <c r="I478" s="173"/>
      <c r="J478" s="64"/>
      <c r="K478" s="64"/>
      <c r="L478" s="62"/>
      <c r="M478" s="216"/>
      <c r="N478" s="43"/>
      <c r="O478" s="43"/>
      <c r="P478" s="43"/>
      <c r="Q478" s="43"/>
      <c r="R478" s="43"/>
      <c r="S478" s="43"/>
      <c r="T478" s="79"/>
      <c r="AT478" s="25" t="s">
        <v>210</v>
      </c>
      <c r="AU478" s="25" t="s">
        <v>86</v>
      </c>
    </row>
    <row r="479" spans="2:65" s="12" customFormat="1" ht="13.5">
      <c r="B479" s="220"/>
      <c r="C479" s="221"/>
      <c r="D479" s="214" t="s">
        <v>284</v>
      </c>
      <c r="E479" s="222" t="s">
        <v>21</v>
      </c>
      <c r="F479" s="223" t="s">
        <v>950</v>
      </c>
      <c r="G479" s="221"/>
      <c r="H479" s="224">
        <v>59</v>
      </c>
      <c r="I479" s="225"/>
      <c r="J479" s="221"/>
      <c r="K479" s="221"/>
      <c r="L479" s="226"/>
      <c r="M479" s="227"/>
      <c r="N479" s="228"/>
      <c r="O479" s="228"/>
      <c r="P479" s="228"/>
      <c r="Q479" s="228"/>
      <c r="R479" s="228"/>
      <c r="S479" s="228"/>
      <c r="T479" s="229"/>
      <c r="AT479" s="230" t="s">
        <v>284</v>
      </c>
      <c r="AU479" s="230" t="s">
        <v>86</v>
      </c>
      <c r="AV479" s="12" t="s">
        <v>86</v>
      </c>
      <c r="AW479" s="12" t="s">
        <v>39</v>
      </c>
      <c r="AX479" s="12" t="s">
        <v>84</v>
      </c>
      <c r="AY479" s="230" t="s">
        <v>201</v>
      </c>
    </row>
    <row r="480" spans="2:65" s="11" customFormat="1" ht="29.85" customHeight="1">
      <c r="B480" s="186"/>
      <c r="C480" s="187"/>
      <c r="D480" s="188" t="s">
        <v>75</v>
      </c>
      <c r="E480" s="200" t="s">
        <v>379</v>
      </c>
      <c r="F480" s="200" t="s">
        <v>380</v>
      </c>
      <c r="G480" s="187"/>
      <c r="H480" s="187"/>
      <c r="I480" s="190"/>
      <c r="J480" s="201">
        <f>BK480</f>
        <v>0</v>
      </c>
      <c r="K480" s="187"/>
      <c r="L480" s="192"/>
      <c r="M480" s="193"/>
      <c r="N480" s="194"/>
      <c r="O480" s="194"/>
      <c r="P480" s="195">
        <f>SUM(P481:P507)</f>
        <v>0</v>
      </c>
      <c r="Q480" s="194"/>
      <c r="R480" s="195">
        <f>SUM(R481:R507)</f>
        <v>0</v>
      </c>
      <c r="S480" s="194"/>
      <c r="T480" s="196">
        <f>SUM(T481:T507)</f>
        <v>0</v>
      </c>
      <c r="AR480" s="197" t="s">
        <v>84</v>
      </c>
      <c r="AT480" s="198" t="s">
        <v>75</v>
      </c>
      <c r="AU480" s="198" t="s">
        <v>84</v>
      </c>
      <c r="AY480" s="197" t="s">
        <v>201</v>
      </c>
      <c r="BK480" s="199">
        <f>SUM(BK481:BK507)</f>
        <v>0</v>
      </c>
    </row>
    <row r="481" spans="2:65" s="1" customFormat="1" ht="25.5" customHeight="1">
      <c r="B481" s="42"/>
      <c r="C481" s="202" t="s">
        <v>951</v>
      </c>
      <c r="D481" s="202" t="s">
        <v>204</v>
      </c>
      <c r="E481" s="203" t="s">
        <v>952</v>
      </c>
      <c r="F481" s="204" t="s">
        <v>953</v>
      </c>
      <c r="G481" s="205" t="s">
        <v>335</v>
      </c>
      <c r="H481" s="206">
        <v>2778.0819999999999</v>
      </c>
      <c r="I481" s="207"/>
      <c r="J481" s="208">
        <f>ROUND(I481*H481,2)</f>
        <v>0</v>
      </c>
      <c r="K481" s="204" t="s">
        <v>21</v>
      </c>
      <c r="L481" s="62"/>
      <c r="M481" s="209" t="s">
        <v>21</v>
      </c>
      <c r="N481" s="210" t="s">
        <v>47</v>
      </c>
      <c r="O481" s="43"/>
      <c r="P481" s="211">
        <f>O481*H481</f>
        <v>0</v>
      </c>
      <c r="Q481" s="211">
        <v>0</v>
      </c>
      <c r="R481" s="211">
        <f>Q481*H481</f>
        <v>0</v>
      </c>
      <c r="S481" s="211">
        <v>0</v>
      </c>
      <c r="T481" s="212">
        <f>S481*H481</f>
        <v>0</v>
      </c>
      <c r="AR481" s="25" t="s">
        <v>219</v>
      </c>
      <c r="AT481" s="25" t="s">
        <v>204</v>
      </c>
      <c r="AU481" s="25" t="s">
        <v>86</v>
      </c>
      <c r="AY481" s="25" t="s">
        <v>201</v>
      </c>
      <c r="BE481" s="213">
        <f>IF(N481="základní",J481,0)</f>
        <v>0</v>
      </c>
      <c r="BF481" s="213">
        <f>IF(N481="snížená",J481,0)</f>
        <v>0</v>
      </c>
      <c r="BG481" s="213">
        <f>IF(N481="zákl. přenesená",J481,0)</f>
        <v>0</v>
      </c>
      <c r="BH481" s="213">
        <f>IF(N481="sníž. přenesená",J481,0)</f>
        <v>0</v>
      </c>
      <c r="BI481" s="213">
        <f>IF(N481="nulová",J481,0)</f>
        <v>0</v>
      </c>
      <c r="BJ481" s="25" t="s">
        <v>84</v>
      </c>
      <c r="BK481" s="213">
        <f>ROUND(I481*H481,2)</f>
        <v>0</v>
      </c>
      <c r="BL481" s="25" t="s">
        <v>219</v>
      </c>
      <c r="BM481" s="25" t="s">
        <v>954</v>
      </c>
    </row>
    <row r="482" spans="2:65" s="1" customFormat="1" ht="27">
      <c r="B482" s="42"/>
      <c r="C482" s="64"/>
      <c r="D482" s="214" t="s">
        <v>210</v>
      </c>
      <c r="E482" s="64"/>
      <c r="F482" s="215" t="s">
        <v>955</v>
      </c>
      <c r="G482" s="64"/>
      <c r="H482" s="64"/>
      <c r="I482" s="173"/>
      <c r="J482" s="64"/>
      <c r="K482" s="64"/>
      <c r="L482" s="62"/>
      <c r="M482" s="216"/>
      <c r="N482" s="43"/>
      <c r="O482" s="43"/>
      <c r="P482" s="43"/>
      <c r="Q482" s="43"/>
      <c r="R482" s="43"/>
      <c r="S482" s="43"/>
      <c r="T482" s="79"/>
      <c r="AT482" s="25" t="s">
        <v>210</v>
      </c>
      <c r="AU482" s="25" t="s">
        <v>86</v>
      </c>
    </row>
    <row r="483" spans="2:65" s="14" customFormat="1" ht="13.5">
      <c r="B483" s="242"/>
      <c r="C483" s="243"/>
      <c r="D483" s="214" t="s">
        <v>284</v>
      </c>
      <c r="E483" s="244" t="s">
        <v>21</v>
      </c>
      <c r="F483" s="245" t="s">
        <v>956</v>
      </c>
      <c r="G483" s="243"/>
      <c r="H483" s="244" t="s">
        <v>21</v>
      </c>
      <c r="I483" s="246"/>
      <c r="J483" s="243"/>
      <c r="K483" s="243"/>
      <c r="L483" s="247"/>
      <c r="M483" s="248"/>
      <c r="N483" s="249"/>
      <c r="O483" s="249"/>
      <c r="P483" s="249"/>
      <c r="Q483" s="249"/>
      <c r="R483" s="249"/>
      <c r="S483" s="249"/>
      <c r="T483" s="250"/>
      <c r="AT483" s="251" t="s">
        <v>284</v>
      </c>
      <c r="AU483" s="251" t="s">
        <v>86</v>
      </c>
      <c r="AV483" s="14" t="s">
        <v>84</v>
      </c>
      <c r="AW483" s="14" t="s">
        <v>39</v>
      </c>
      <c r="AX483" s="14" t="s">
        <v>76</v>
      </c>
      <c r="AY483" s="251" t="s">
        <v>201</v>
      </c>
    </row>
    <row r="484" spans="2:65" s="12" customFormat="1" ht="13.5">
      <c r="B484" s="220"/>
      <c r="C484" s="221"/>
      <c r="D484" s="214" t="s">
        <v>284</v>
      </c>
      <c r="E484" s="222" t="s">
        <v>21</v>
      </c>
      <c r="F484" s="223" t="s">
        <v>957</v>
      </c>
      <c r="G484" s="221"/>
      <c r="H484" s="224">
        <v>1950.75</v>
      </c>
      <c r="I484" s="225"/>
      <c r="J484" s="221"/>
      <c r="K484" s="221"/>
      <c r="L484" s="226"/>
      <c r="M484" s="227"/>
      <c r="N484" s="228"/>
      <c r="O484" s="228"/>
      <c r="P484" s="228"/>
      <c r="Q484" s="228"/>
      <c r="R484" s="228"/>
      <c r="S484" s="228"/>
      <c r="T484" s="229"/>
      <c r="AT484" s="230" t="s">
        <v>284</v>
      </c>
      <c r="AU484" s="230" t="s">
        <v>86</v>
      </c>
      <c r="AV484" s="12" t="s">
        <v>86</v>
      </c>
      <c r="AW484" s="12" t="s">
        <v>39</v>
      </c>
      <c r="AX484" s="12" t="s">
        <v>76</v>
      </c>
      <c r="AY484" s="230" t="s">
        <v>201</v>
      </c>
    </row>
    <row r="485" spans="2:65" s="12" customFormat="1" ht="13.5">
      <c r="B485" s="220"/>
      <c r="C485" s="221"/>
      <c r="D485" s="214" t="s">
        <v>284</v>
      </c>
      <c r="E485" s="222" t="s">
        <v>21</v>
      </c>
      <c r="F485" s="223" t="s">
        <v>958</v>
      </c>
      <c r="G485" s="221"/>
      <c r="H485" s="224">
        <v>61.38</v>
      </c>
      <c r="I485" s="225"/>
      <c r="J485" s="221"/>
      <c r="K485" s="221"/>
      <c r="L485" s="226"/>
      <c r="M485" s="227"/>
      <c r="N485" s="228"/>
      <c r="O485" s="228"/>
      <c r="P485" s="228"/>
      <c r="Q485" s="228"/>
      <c r="R485" s="228"/>
      <c r="S485" s="228"/>
      <c r="T485" s="229"/>
      <c r="AT485" s="230" t="s">
        <v>284</v>
      </c>
      <c r="AU485" s="230" t="s">
        <v>86</v>
      </c>
      <c r="AV485" s="12" t="s">
        <v>86</v>
      </c>
      <c r="AW485" s="12" t="s">
        <v>39</v>
      </c>
      <c r="AX485" s="12" t="s">
        <v>76</v>
      </c>
      <c r="AY485" s="230" t="s">
        <v>201</v>
      </c>
    </row>
    <row r="486" spans="2:65" s="14" customFormat="1" ht="13.5">
      <c r="B486" s="242"/>
      <c r="C486" s="243"/>
      <c r="D486" s="214" t="s">
        <v>284</v>
      </c>
      <c r="E486" s="244" t="s">
        <v>21</v>
      </c>
      <c r="F486" s="245" t="s">
        <v>959</v>
      </c>
      <c r="G486" s="243"/>
      <c r="H486" s="244" t="s">
        <v>21</v>
      </c>
      <c r="I486" s="246"/>
      <c r="J486" s="243"/>
      <c r="K486" s="243"/>
      <c r="L486" s="247"/>
      <c r="M486" s="248"/>
      <c r="N486" s="249"/>
      <c r="O486" s="249"/>
      <c r="P486" s="249"/>
      <c r="Q486" s="249"/>
      <c r="R486" s="249"/>
      <c r="S486" s="249"/>
      <c r="T486" s="250"/>
      <c r="AT486" s="251" t="s">
        <v>284</v>
      </c>
      <c r="AU486" s="251" t="s">
        <v>86</v>
      </c>
      <c r="AV486" s="14" t="s">
        <v>84</v>
      </c>
      <c r="AW486" s="14" t="s">
        <v>39</v>
      </c>
      <c r="AX486" s="14" t="s">
        <v>76</v>
      </c>
      <c r="AY486" s="251" t="s">
        <v>201</v>
      </c>
    </row>
    <row r="487" spans="2:65" s="12" customFormat="1" ht="13.5">
      <c r="B487" s="220"/>
      <c r="C487" s="221"/>
      <c r="D487" s="214" t="s">
        <v>284</v>
      </c>
      <c r="E487" s="222" t="s">
        <v>21</v>
      </c>
      <c r="F487" s="223" t="s">
        <v>530</v>
      </c>
      <c r="G487" s="221"/>
      <c r="H487" s="224">
        <v>765.952</v>
      </c>
      <c r="I487" s="225"/>
      <c r="J487" s="221"/>
      <c r="K487" s="221"/>
      <c r="L487" s="226"/>
      <c r="M487" s="227"/>
      <c r="N487" s="228"/>
      <c r="O487" s="228"/>
      <c r="P487" s="228"/>
      <c r="Q487" s="228"/>
      <c r="R487" s="228"/>
      <c r="S487" s="228"/>
      <c r="T487" s="229"/>
      <c r="AT487" s="230" t="s">
        <v>284</v>
      </c>
      <c r="AU487" s="230" t="s">
        <v>86</v>
      </c>
      <c r="AV487" s="12" t="s">
        <v>86</v>
      </c>
      <c r="AW487" s="12" t="s">
        <v>39</v>
      </c>
      <c r="AX487" s="12" t="s">
        <v>76</v>
      </c>
      <c r="AY487" s="230" t="s">
        <v>201</v>
      </c>
    </row>
    <row r="488" spans="2:65" s="13" customFormat="1" ht="13.5">
      <c r="B488" s="231"/>
      <c r="C488" s="232"/>
      <c r="D488" s="214" t="s">
        <v>284</v>
      </c>
      <c r="E488" s="233" t="s">
        <v>21</v>
      </c>
      <c r="F488" s="234" t="s">
        <v>293</v>
      </c>
      <c r="G488" s="232"/>
      <c r="H488" s="235">
        <v>2778.0819999999999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284</v>
      </c>
      <c r="AU488" s="241" t="s">
        <v>86</v>
      </c>
      <c r="AV488" s="13" t="s">
        <v>219</v>
      </c>
      <c r="AW488" s="13" t="s">
        <v>39</v>
      </c>
      <c r="AX488" s="13" t="s">
        <v>84</v>
      </c>
      <c r="AY488" s="241" t="s">
        <v>201</v>
      </c>
    </row>
    <row r="489" spans="2:65" s="1" customFormat="1" ht="25.5" customHeight="1">
      <c r="B489" s="42"/>
      <c r="C489" s="202" t="s">
        <v>960</v>
      </c>
      <c r="D489" s="202" t="s">
        <v>204</v>
      </c>
      <c r="E489" s="203" t="s">
        <v>394</v>
      </c>
      <c r="F489" s="204" t="s">
        <v>961</v>
      </c>
      <c r="G489" s="205" t="s">
        <v>335</v>
      </c>
      <c r="H489" s="206">
        <v>29.96</v>
      </c>
      <c r="I489" s="207"/>
      <c r="J489" s="208">
        <f>ROUND(I489*H489,2)</f>
        <v>0</v>
      </c>
      <c r="K489" s="204" t="s">
        <v>21</v>
      </c>
      <c r="L489" s="62"/>
      <c r="M489" s="209" t="s">
        <v>21</v>
      </c>
      <c r="N489" s="210" t="s">
        <v>47</v>
      </c>
      <c r="O489" s="43"/>
      <c r="P489" s="211">
        <f>O489*H489</f>
        <v>0</v>
      </c>
      <c r="Q489" s="211">
        <v>0</v>
      </c>
      <c r="R489" s="211">
        <f>Q489*H489</f>
        <v>0</v>
      </c>
      <c r="S489" s="211">
        <v>0</v>
      </c>
      <c r="T489" s="212">
        <f>S489*H489</f>
        <v>0</v>
      </c>
      <c r="AR489" s="25" t="s">
        <v>219</v>
      </c>
      <c r="AT489" s="25" t="s">
        <v>204</v>
      </c>
      <c r="AU489" s="25" t="s">
        <v>86</v>
      </c>
      <c r="AY489" s="25" t="s">
        <v>201</v>
      </c>
      <c r="BE489" s="213">
        <f>IF(N489="základní",J489,0)</f>
        <v>0</v>
      </c>
      <c r="BF489" s="213">
        <f>IF(N489="snížená",J489,0)</f>
        <v>0</v>
      </c>
      <c r="BG489" s="213">
        <f>IF(N489="zákl. přenesená",J489,0)</f>
        <v>0</v>
      </c>
      <c r="BH489" s="213">
        <f>IF(N489="sníž. přenesená",J489,0)</f>
        <v>0</v>
      </c>
      <c r="BI489" s="213">
        <f>IF(N489="nulová",J489,0)</f>
        <v>0</v>
      </c>
      <c r="BJ489" s="25" t="s">
        <v>84</v>
      </c>
      <c r="BK489" s="213">
        <f>ROUND(I489*H489,2)</f>
        <v>0</v>
      </c>
      <c r="BL489" s="25" t="s">
        <v>219</v>
      </c>
      <c r="BM489" s="25" t="s">
        <v>962</v>
      </c>
    </row>
    <row r="490" spans="2:65" s="1" customFormat="1" ht="27">
      <c r="B490" s="42"/>
      <c r="C490" s="64"/>
      <c r="D490" s="214" t="s">
        <v>210</v>
      </c>
      <c r="E490" s="64"/>
      <c r="F490" s="215" t="s">
        <v>395</v>
      </c>
      <c r="G490" s="64"/>
      <c r="H490" s="64"/>
      <c r="I490" s="173"/>
      <c r="J490" s="64"/>
      <c r="K490" s="64"/>
      <c r="L490" s="62"/>
      <c r="M490" s="216"/>
      <c r="N490" s="43"/>
      <c r="O490" s="43"/>
      <c r="P490" s="43"/>
      <c r="Q490" s="43"/>
      <c r="R490" s="43"/>
      <c r="S490" s="43"/>
      <c r="T490" s="79"/>
      <c r="AT490" s="25" t="s">
        <v>210</v>
      </c>
      <c r="AU490" s="25" t="s">
        <v>86</v>
      </c>
    </row>
    <row r="491" spans="2:65" s="12" customFormat="1" ht="13.5">
      <c r="B491" s="220"/>
      <c r="C491" s="221"/>
      <c r="D491" s="214" t="s">
        <v>284</v>
      </c>
      <c r="E491" s="222" t="s">
        <v>21</v>
      </c>
      <c r="F491" s="223" t="s">
        <v>963</v>
      </c>
      <c r="G491" s="221"/>
      <c r="H491" s="224">
        <v>2.08</v>
      </c>
      <c r="I491" s="225"/>
      <c r="J491" s="221"/>
      <c r="K491" s="221"/>
      <c r="L491" s="226"/>
      <c r="M491" s="227"/>
      <c r="N491" s="228"/>
      <c r="O491" s="228"/>
      <c r="P491" s="228"/>
      <c r="Q491" s="228"/>
      <c r="R491" s="228"/>
      <c r="S491" s="228"/>
      <c r="T491" s="229"/>
      <c r="AT491" s="230" t="s">
        <v>284</v>
      </c>
      <c r="AU491" s="230" t="s">
        <v>86</v>
      </c>
      <c r="AV491" s="12" t="s">
        <v>86</v>
      </c>
      <c r="AW491" s="12" t="s">
        <v>39</v>
      </c>
      <c r="AX491" s="12" t="s">
        <v>76</v>
      </c>
      <c r="AY491" s="230" t="s">
        <v>201</v>
      </c>
    </row>
    <row r="492" spans="2:65" s="12" customFormat="1" ht="13.5">
      <c r="B492" s="220"/>
      <c r="C492" s="221"/>
      <c r="D492" s="214" t="s">
        <v>284</v>
      </c>
      <c r="E492" s="222" t="s">
        <v>21</v>
      </c>
      <c r="F492" s="223" t="s">
        <v>964</v>
      </c>
      <c r="G492" s="221"/>
      <c r="H492" s="224">
        <v>5.22</v>
      </c>
      <c r="I492" s="225"/>
      <c r="J492" s="221"/>
      <c r="K492" s="221"/>
      <c r="L492" s="226"/>
      <c r="M492" s="227"/>
      <c r="N492" s="228"/>
      <c r="O492" s="228"/>
      <c r="P492" s="228"/>
      <c r="Q492" s="228"/>
      <c r="R492" s="228"/>
      <c r="S492" s="228"/>
      <c r="T492" s="229"/>
      <c r="AT492" s="230" t="s">
        <v>284</v>
      </c>
      <c r="AU492" s="230" t="s">
        <v>86</v>
      </c>
      <c r="AV492" s="12" t="s">
        <v>86</v>
      </c>
      <c r="AW492" s="12" t="s">
        <v>39</v>
      </c>
      <c r="AX492" s="12" t="s">
        <v>76</v>
      </c>
      <c r="AY492" s="230" t="s">
        <v>201</v>
      </c>
    </row>
    <row r="493" spans="2:65" s="12" customFormat="1" ht="13.5">
      <c r="B493" s="220"/>
      <c r="C493" s="221"/>
      <c r="D493" s="214" t="s">
        <v>284</v>
      </c>
      <c r="E493" s="222" t="s">
        <v>21</v>
      </c>
      <c r="F493" s="223" t="s">
        <v>965</v>
      </c>
      <c r="G493" s="221"/>
      <c r="H493" s="224">
        <v>18.559999999999999</v>
      </c>
      <c r="I493" s="225"/>
      <c r="J493" s="221"/>
      <c r="K493" s="221"/>
      <c r="L493" s="226"/>
      <c r="M493" s="227"/>
      <c r="N493" s="228"/>
      <c r="O493" s="228"/>
      <c r="P493" s="228"/>
      <c r="Q493" s="228"/>
      <c r="R493" s="228"/>
      <c r="S493" s="228"/>
      <c r="T493" s="229"/>
      <c r="AT493" s="230" t="s">
        <v>284</v>
      </c>
      <c r="AU493" s="230" t="s">
        <v>86</v>
      </c>
      <c r="AV493" s="12" t="s">
        <v>86</v>
      </c>
      <c r="AW493" s="12" t="s">
        <v>39</v>
      </c>
      <c r="AX493" s="12" t="s">
        <v>76</v>
      </c>
      <c r="AY493" s="230" t="s">
        <v>201</v>
      </c>
    </row>
    <row r="494" spans="2:65" s="12" customFormat="1" ht="13.5">
      <c r="B494" s="220"/>
      <c r="C494" s="221"/>
      <c r="D494" s="214" t="s">
        <v>284</v>
      </c>
      <c r="E494" s="222" t="s">
        <v>21</v>
      </c>
      <c r="F494" s="223" t="s">
        <v>966</v>
      </c>
      <c r="G494" s="221"/>
      <c r="H494" s="224">
        <v>4.0999999999999996</v>
      </c>
      <c r="I494" s="225"/>
      <c r="J494" s="221"/>
      <c r="K494" s="221"/>
      <c r="L494" s="226"/>
      <c r="M494" s="227"/>
      <c r="N494" s="228"/>
      <c r="O494" s="228"/>
      <c r="P494" s="228"/>
      <c r="Q494" s="228"/>
      <c r="R494" s="228"/>
      <c r="S494" s="228"/>
      <c r="T494" s="229"/>
      <c r="AT494" s="230" t="s">
        <v>284</v>
      </c>
      <c r="AU494" s="230" t="s">
        <v>86</v>
      </c>
      <c r="AV494" s="12" t="s">
        <v>86</v>
      </c>
      <c r="AW494" s="12" t="s">
        <v>39</v>
      </c>
      <c r="AX494" s="12" t="s">
        <v>76</v>
      </c>
      <c r="AY494" s="230" t="s">
        <v>201</v>
      </c>
    </row>
    <row r="495" spans="2:65" s="13" customFormat="1" ht="13.5">
      <c r="B495" s="231"/>
      <c r="C495" s="232"/>
      <c r="D495" s="214" t="s">
        <v>284</v>
      </c>
      <c r="E495" s="233" t="s">
        <v>21</v>
      </c>
      <c r="F495" s="234" t="s">
        <v>293</v>
      </c>
      <c r="G495" s="232"/>
      <c r="H495" s="235">
        <v>29.96</v>
      </c>
      <c r="I495" s="236"/>
      <c r="J495" s="232"/>
      <c r="K495" s="232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284</v>
      </c>
      <c r="AU495" s="241" t="s">
        <v>86</v>
      </c>
      <c r="AV495" s="13" t="s">
        <v>219</v>
      </c>
      <c r="AW495" s="13" t="s">
        <v>39</v>
      </c>
      <c r="AX495" s="13" t="s">
        <v>84</v>
      </c>
      <c r="AY495" s="241" t="s">
        <v>201</v>
      </c>
    </row>
    <row r="496" spans="2:65" s="1" customFormat="1" ht="25.5" customHeight="1">
      <c r="B496" s="42"/>
      <c r="C496" s="202" t="s">
        <v>967</v>
      </c>
      <c r="D496" s="202" t="s">
        <v>204</v>
      </c>
      <c r="E496" s="203" t="s">
        <v>407</v>
      </c>
      <c r="F496" s="204" t="s">
        <v>408</v>
      </c>
      <c r="G496" s="205" t="s">
        <v>335</v>
      </c>
      <c r="H496" s="206">
        <v>11.4</v>
      </c>
      <c r="I496" s="207"/>
      <c r="J496" s="208">
        <f>ROUND(I496*H496,2)</f>
        <v>0</v>
      </c>
      <c r="K496" s="204" t="s">
        <v>214</v>
      </c>
      <c r="L496" s="62"/>
      <c r="M496" s="209" t="s">
        <v>21</v>
      </c>
      <c r="N496" s="210" t="s">
        <v>47</v>
      </c>
      <c r="O496" s="43"/>
      <c r="P496" s="211">
        <f>O496*H496</f>
        <v>0</v>
      </c>
      <c r="Q496" s="211">
        <v>0</v>
      </c>
      <c r="R496" s="211">
        <f>Q496*H496</f>
        <v>0</v>
      </c>
      <c r="S496" s="211">
        <v>0</v>
      </c>
      <c r="T496" s="212">
        <f>S496*H496</f>
        <v>0</v>
      </c>
      <c r="AR496" s="25" t="s">
        <v>219</v>
      </c>
      <c r="AT496" s="25" t="s">
        <v>204</v>
      </c>
      <c r="AU496" s="25" t="s">
        <v>86</v>
      </c>
      <c r="AY496" s="25" t="s">
        <v>201</v>
      </c>
      <c r="BE496" s="213">
        <f>IF(N496="základní",J496,0)</f>
        <v>0</v>
      </c>
      <c r="BF496" s="213">
        <f>IF(N496="snížená",J496,0)</f>
        <v>0</v>
      </c>
      <c r="BG496" s="213">
        <f>IF(N496="zákl. přenesená",J496,0)</f>
        <v>0</v>
      </c>
      <c r="BH496" s="213">
        <f>IF(N496="sníž. přenesená",J496,0)</f>
        <v>0</v>
      </c>
      <c r="BI496" s="213">
        <f>IF(N496="nulová",J496,0)</f>
        <v>0</v>
      </c>
      <c r="BJ496" s="25" t="s">
        <v>84</v>
      </c>
      <c r="BK496" s="213">
        <f>ROUND(I496*H496,2)</f>
        <v>0</v>
      </c>
      <c r="BL496" s="25" t="s">
        <v>219</v>
      </c>
      <c r="BM496" s="25" t="s">
        <v>968</v>
      </c>
    </row>
    <row r="497" spans="2:65" s="1" customFormat="1" ht="27">
      <c r="B497" s="42"/>
      <c r="C497" s="64"/>
      <c r="D497" s="214" t="s">
        <v>210</v>
      </c>
      <c r="E497" s="64"/>
      <c r="F497" s="215" t="s">
        <v>410</v>
      </c>
      <c r="G497" s="64"/>
      <c r="H497" s="64"/>
      <c r="I497" s="173"/>
      <c r="J497" s="64"/>
      <c r="K497" s="64"/>
      <c r="L497" s="62"/>
      <c r="M497" s="216"/>
      <c r="N497" s="43"/>
      <c r="O497" s="43"/>
      <c r="P497" s="43"/>
      <c r="Q497" s="43"/>
      <c r="R497" s="43"/>
      <c r="S497" s="43"/>
      <c r="T497" s="79"/>
      <c r="AT497" s="25" t="s">
        <v>210</v>
      </c>
      <c r="AU497" s="25" t="s">
        <v>86</v>
      </c>
    </row>
    <row r="498" spans="2:65" s="12" customFormat="1" ht="13.5">
      <c r="B498" s="220"/>
      <c r="C498" s="221"/>
      <c r="D498" s="214" t="s">
        <v>284</v>
      </c>
      <c r="E498" s="222" t="s">
        <v>21</v>
      </c>
      <c r="F498" s="223" t="s">
        <v>963</v>
      </c>
      <c r="G498" s="221"/>
      <c r="H498" s="224">
        <v>2.08</v>
      </c>
      <c r="I498" s="225"/>
      <c r="J498" s="221"/>
      <c r="K498" s="221"/>
      <c r="L498" s="226"/>
      <c r="M498" s="227"/>
      <c r="N498" s="228"/>
      <c r="O498" s="228"/>
      <c r="P498" s="228"/>
      <c r="Q498" s="228"/>
      <c r="R498" s="228"/>
      <c r="S498" s="228"/>
      <c r="T498" s="229"/>
      <c r="AT498" s="230" t="s">
        <v>284</v>
      </c>
      <c r="AU498" s="230" t="s">
        <v>86</v>
      </c>
      <c r="AV498" s="12" t="s">
        <v>86</v>
      </c>
      <c r="AW498" s="12" t="s">
        <v>39</v>
      </c>
      <c r="AX498" s="12" t="s">
        <v>76</v>
      </c>
      <c r="AY498" s="230" t="s">
        <v>201</v>
      </c>
    </row>
    <row r="499" spans="2:65" s="12" customFormat="1" ht="13.5">
      <c r="B499" s="220"/>
      <c r="C499" s="221"/>
      <c r="D499" s="214" t="s">
        <v>284</v>
      </c>
      <c r="E499" s="222" t="s">
        <v>21</v>
      </c>
      <c r="F499" s="223" t="s">
        <v>964</v>
      </c>
      <c r="G499" s="221"/>
      <c r="H499" s="224">
        <v>5.22</v>
      </c>
      <c r="I499" s="225"/>
      <c r="J499" s="221"/>
      <c r="K499" s="221"/>
      <c r="L499" s="226"/>
      <c r="M499" s="227"/>
      <c r="N499" s="228"/>
      <c r="O499" s="228"/>
      <c r="P499" s="228"/>
      <c r="Q499" s="228"/>
      <c r="R499" s="228"/>
      <c r="S499" s="228"/>
      <c r="T499" s="229"/>
      <c r="AT499" s="230" t="s">
        <v>284</v>
      </c>
      <c r="AU499" s="230" t="s">
        <v>86</v>
      </c>
      <c r="AV499" s="12" t="s">
        <v>86</v>
      </c>
      <c r="AW499" s="12" t="s">
        <v>39</v>
      </c>
      <c r="AX499" s="12" t="s">
        <v>76</v>
      </c>
      <c r="AY499" s="230" t="s">
        <v>201</v>
      </c>
    </row>
    <row r="500" spans="2:65" s="12" customFormat="1" ht="13.5">
      <c r="B500" s="220"/>
      <c r="C500" s="221"/>
      <c r="D500" s="214" t="s">
        <v>284</v>
      </c>
      <c r="E500" s="222" t="s">
        <v>21</v>
      </c>
      <c r="F500" s="223" t="s">
        <v>966</v>
      </c>
      <c r="G500" s="221"/>
      <c r="H500" s="224">
        <v>4.0999999999999996</v>
      </c>
      <c r="I500" s="225"/>
      <c r="J500" s="221"/>
      <c r="K500" s="221"/>
      <c r="L500" s="226"/>
      <c r="M500" s="227"/>
      <c r="N500" s="228"/>
      <c r="O500" s="228"/>
      <c r="P500" s="228"/>
      <c r="Q500" s="228"/>
      <c r="R500" s="228"/>
      <c r="S500" s="228"/>
      <c r="T500" s="229"/>
      <c r="AT500" s="230" t="s">
        <v>284</v>
      </c>
      <c r="AU500" s="230" t="s">
        <v>86</v>
      </c>
      <c r="AV500" s="12" t="s">
        <v>86</v>
      </c>
      <c r="AW500" s="12" t="s">
        <v>39</v>
      </c>
      <c r="AX500" s="12" t="s">
        <v>76</v>
      </c>
      <c r="AY500" s="230" t="s">
        <v>201</v>
      </c>
    </row>
    <row r="501" spans="2:65" s="13" customFormat="1" ht="13.5">
      <c r="B501" s="231"/>
      <c r="C501" s="232"/>
      <c r="D501" s="214" t="s">
        <v>284</v>
      </c>
      <c r="E501" s="233" t="s">
        <v>21</v>
      </c>
      <c r="F501" s="234" t="s">
        <v>293</v>
      </c>
      <c r="G501" s="232"/>
      <c r="H501" s="235">
        <v>11.4</v>
      </c>
      <c r="I501" s="236"/>
      <c r="J501" s="232"/>
      <c r="K501" s="232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284</v>
      </c>
      <c r="AU501" s="241" t="s">
        <v>86</v>
      </c>
      <c r="AV501" s="13" t="s">
        <v>219</v>
      </c>
      <c r="AW501" s="13" t="s">
        <v>39</v>
      </c>
      <c r="AX501" s="13" t="s">
        <v>84</v>
      </c>
      <c r="AY501" s="241" t="s">
        <v>201</v>
      </c>
    </row>
    <row r="502" spans="2:65" s="1" customFormat="1" ht="25.5" customHeight="1">
      <c r="B502" s="42"/>
      <c r="C502" s="202" t="s">
        <v>969</v>
      </c>
      <c r="D502" s="202" t="s">
        <v>204</v>
      </c>
      <c r="E502" s="203" t="s">
        <v>970</v>
      </c>
      <c r="F502" s="204" t="s">
        <v>971</v>
      </c>
      <c r="G502" s="205" t="s">
        <v>335</v>
      </c>
      <c r="H502" s="206">
        <v>61.38</v>
      </c>
      <c r="I502" s="207"/>
      <c r="J502" s="208">
        <f>ROUND(I502*H502,2)</f>
        <v>0</v>
      </c>
      <c r="K502" s="204" t="s">
        <v>214</v>
      </c>
      <c r="L502" s="62"/>
      <c r="M502" s="209" t="s">
        <v>21</v>
      </c>
      <c r="N502" s="210" t="s">
        <v>47</v>
      </c>
      <c r="O502" s="43"/>
      <c r="P502" s="211">
        <f>O502*H502</f>
        <v>0</v>
      </c>
      <c r="Q502" s="211">
        <v>0</v>
      </c>
      <c r="R502" s="211">
        <f>Q502*H502</f>
        <v>0</v>
      </c>
      <c r="S502" s="211">
        <v>0</v>
      </c>
      <c r="T502" s="212">
        <f>S502*H502</f>
        <v>0</v>
      </c>
      <c r="AR502" s="25" t="s">
        <v>219</v>
      </c>
      <c r="AT502" s="25" t="s">
        <v>204</v>
      </c>
      <c r="AU502" s="25" t="s">
        <v>86</v>
      </c>
      <c r="AY502" s="25" t="s">
        <v>201</v>
      </c>
      <c r="BE502" s="213">
        <f>IF(N502="základní",J502,0)</f>
        <v>0</v>
      </c>
      <c r="BF502" s="213">
        <f>IF(N502="snížená",J502,0)</f>
        <v>0</v>
      </c>
      <c r="BG502" s="213">
        <f>IF(N502="zákl. přenesená",J502,0)</f>
        <v>0</v>
      </c>
      <c r="BH502" s="213">
        <f>IF(N502="sníž. přenesená",J502,0)</f>
        <v>0</v>
      </c>
      <c r="BI502" s="213">
        <f>IF(N502="nulová",J502,0)</f>
        <v>0</v>
      </c>
      <c r="BJ502" s="25" t="s">
        <v>84</v>
      </c>
      <c r="BK502" s="213">
        <f>ROUND(I502*H502,2)</f>
        <v>0</v>
      </c>
      <c r="BL502" s="25" t="s">
        <v>219</v>
      </c>
      <c r="BM502" s="25" t="s">
        <v>972</v>
      </c>
    </row>
    <row r="503" spans="2:65" s="1" customFormat="1" ht="27">
      <c r="B503" s="42"/>
      <c r="C503" s="64"/>
      <c r="D503" s="214" t="s">
        <v>210</v>
      </c>
      <c r="E503" s="64"/>
      <c r="F503" s="215" t="s">
        <v>973</v>
      </c>
      <c r="G503" s="64"/>
      <c r="H503" s="64"/>
      <c r="I503" s="173"/>
      <c r="J503" s="64"/>
      <c r="K503" s="64"/>
      <c r="L503" s="62"/>
      <c r="M503" s="216"/>
      <c r="N503" s="43"/>
      <c r="O503" s="43"/>
      <c r="P503" s="43"/>
      <c r="Q503" s="43"/>
      <c r="R503" s="43"/>
      <c r="S503" s="43"/>
      <c r="T503" s="79"/>
      <c r="AT503" s="25" t="s">
        <v>210</v>
      </c>
      <c r="AU503" s="25" t="s">
        <v>86</v>
      </c>
    </row>
    <row r="504" spans="2:65" s="12" customFormat="1" ht="13.5">
      <c r="B504" s="220"/>
      <c r="C504" s="221"/>
      <c r="D504" s="214" t="s">
        <v>284</v>
      </c>
      <c r="E504" s="222" t="s">
        <v>21</v>
      </c>
      <c r="F504" s="223" t="s">
        <v>974</v>
      </c>
      <c r="G504" s="221"/>
      <c r="H504" s="224">
        <v>61.38</v>
      </c>
      <c r="I504" s="225"/>
      <c r="J504" s="221"/>
      <c r="K504" s="221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284</v>
      </c>
      <c r="AU504" s="230" t="s">
        <v>86</v>
      </c>
      <c r="AV504" s="12" t="s">
        <v>86</v>
      </c>
      <c r="AW504" s="12" t="s">
        <v>39</v>
      </c>
      <c r="AX504" s="12" t="s">
        <v>84</v>
      </c>
      <c r="AY504" s="230" t="s">
        <v>201</v>
      </c>
    </row>
    <row r="505" spans="2:65" s="1" customFormat="1" ht="25.5" customHeight="1">
      <c r="B505" s="42"/>
      <c r="C505" s="202" t="s">
        <v>975</v>
      </c>
      <c r="D505" s="202" t="s">
        <v>204</v>
      </c>
      <c r="E505" s="203" t="s">
        <v>413</v>
      </c>
      <c r="F505" s="204" t="s">
        <v>414</v>
      </c>
      <c r="G505" s="205" t="s">
        <v>335</v>
      </c>
      <c r="H505" s="206">
        <v>1950.75</v>
      </c>
      <c r="I505" s="207"/>
      <c r="J505" s="208">
        <f>ROUND(I505*H505,2)</f>
        <v>0</v>
      </c>
      <c r="K505" s="204" t="s">
        <v>214</v>
      </c>
      <c r="L505" s="62"/>
      <c r="M505" s="209" t="s">
        <v>21</v>
      </c>
      <c r="N505" s="210" t="s">
        <v>47</v>
      </c>
      <c r="O505" s="43"/>
      <c r="P505" s="211">
        <f>O505*H505</f>
        <v>0</v>
      </c>
      <c r="Q505" s="211">
        <v>0</v>
      </c>
      <c r="R505" s="211">
        <f>Q505*H505</f>
        <v>0</v>
      </c>
      <c r="S505" s="211">
        <v>0</v>
      </c>
      <c r="T505" s="212">
        <f>S505*H505</f>
        <v>0</v>
      </c>
      <c r="AR505" s="25" t="s">
        <v>219</v>
      </c>
      <c r="AT505" s="25" t="s">
        <v>204</v>
      </c>
      <c r="AU505" s="25" t="s">
        <v>86</v>
      </c>
      <c r="AY505" s="25" t="s">
        <v>201</v>
      </c>
      <c r="BE505" s="213">
        <f>IF(N505="základní",J505,0)</f>
        <v>0</v>
      </c>
      <c r="BF505" s="213">
        <f>IF(N505="snížená",J505,0)</f>
        <v>0</v>
      </c>
      <c r="BG505" s="213">
        <f>IF(N505="zákl. přenesená",J505,0)</f>
        <v>0</v>
      </c>
      <c r="BH505" s="213">
        <f>IF(N505="sníž. přenesená",J505,0)</f>
        <v>0</v>
      </c>
      <c r="BI505" s="213">
        <f>IF(N505="nulová",J505,0)</f>
        <v>0</v>
      </c>
      <c r="BJ505" s="25" t="s">
        <v>84</v>
      </c>
      <c r="BK505" s="213">
        <f>ROUND(I505*H505,2)</f>
        <v>0</v>
      </c>
      <c r="BL505" s="25" t="s">
        <v>219</v>
      </c>
      <c r="BM505" s="25" t="s">
        <v>976</v>
      </c>
    </row>
    <row r="506" spans="2:65" s="1" customFormat="1" ht="27">
      <c r="B506" s="42"/>
      <c r="C506" s="64"/>
      <c r="D506" s="214" t="s">
        <v>210</v>
      </c>
      <c r="E506" s="64"/>
      <c r="F506" s="215" t="s">
        <v>337</v>
      </c>
      <c r="G506" s="64"/>
      <c r="H506" s="64"/>
      <c r="I506" s="173"/>
      <c r="J506" s="64"/>
      <c r="K506" s="64"/>
      <c r="L506" s="62"/>
      <c r="M506" s="216"/>
      <c r="N506" s="43"/>
      <c r="O506" s="43"/>
      <c r="P506" s="43"/>
      <c r="Q506" s="43"/>
      <c r="R506" s="43"/>
      <c r="S506" s="43"/>
      <c r="T506" s="79"/>
      <c r="AT506" s="25" t="s">
        <v>210</v>
      </c>
      <c r="AU506" s="25" t="s">
        <v>86</v>
      </c>
    </row>
    <row r="507" spans="2:65" s="12" customFormat="1" ht="13.5">
      <c r="B507" s="220"/>
      <c r="C507" s="221"/>
      <c r="D507" s="214" t="s">
        <v>284</v>
      </c>
      <c r="E507" s="222" t="s">
        <v>21</v>
      </c>
      <c r="F507" s="223" t="s">
        <v>957</v>
      </c>
      <c r="G507" s="221"/>
      <c r="H507" s="224">
        <v>1950.75</v>
      </c>
      <c r="I507" s="225"/>
      <c r="J507" s="221"/>
      <c r="K507" s="221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284</v>
      </c>
      <c r="AU507" s="230" t="s">
        <v>86</v>
      </c>
      <c r="AV507" s="12" t="s">
        <v>86</v>
      </c>
      <c r="AW507" s="12" t="s">
        <v>39</v>
      </c>
      <c r="AX507" s="12" t="s">
        <v>84</v>
      </c>
      <c r="AY507" s="230" t="s">
        <v>201</v>
      </c>
    </row>
    <row r="508" spans="2:65" s="11" customFormat="1" ht="29.85" customHeight="1">
      <c r="B508" s="186"/>
      <c r="C508" s="187"/>
      <c r="D508" s="188" t="s">
        <v>75</v>
      </c>
      <c r="E508" s="200" t="s">
        <v>977</v>
      </c>
      <c r="F508" s="200" t="s">
        <v>978</v>
      </c>
      <c r="G508" s="187"/>
      <c r="H508" s="187"/>
      <c r="I508" s="190"/>
      <c r="J508" s="201">
        <f>BK508</f>
        <v>0</v>
      </c>
      <c r="K508" s="187"/>
      <c r="L508" s="192"/>
      <c r="M508" s="193"/>
      <c r="N508" s="194"/>
      <c r="O508" s="194"/>
      <c r="P508" s="195">
        <f>SUM(P509:P513)</f>
        <v>0</v>
      </c>
      <c r="Q508" s="194"/>
      <c r="R508" s="195">
        <f>SUM(R509:R513)</f>
        <v>0</v>
      </c>
      <c r="S508" s="194"/>
      <c r="T508" s="196">
        <f>SUM(T509:T513)</f>
        <v>0</v>
      </c>
      <c r="AR508" s="197" t="s">
        <v>84</v>
      </c>
      <c r="AT508" s="198" t="s">
        <v>75</v>
      </c>
      <c r="AU508" s="198" t="s">
        <v>84</v>
      </c>
      <c r="AY508" s="197" t="s">
        <v>201</v>
      </c>
      <c r="BK508" s="199">
        <f>SUM(BK509:BK513)</f>
        <v>0</v>
      </c>
    </row>
    <row r="509" spans="2:65" s="1" customFormat="1" ht="25.5" customHeight="1">
      <c r="B509" s="42"/>
      <c r="C509" s="202" t="s">
        <v>979</v>
      </c>
      <c r="D509" s="202" t="s">
        <v>204</v>
      </c>
      <c r="E509" s="203" t="s">
        <v>980</v>
      </c>
      <c r="F509" s="204" t="s">
        <v>981</v>
      </c>
      <c r="G509" s="205" t="s">
        <v>335</v>
      </c>
      <c r="H509" s="206">
        <v>766.10199999999998</v>
      </c>
      <c r="I509" s="207"/>
      <c r="J509" s="208">
        <f>ROUND(I509*H509,2)</f>
        <v>0</v>
      </c>
      <c r="K509" s="204" t="s">
        <v>214</v>
      </c>
      <c r="L509" s="62"/>
      <c r="M509" s="209" t="s">
        <v>21</v>
      </c>
      <c r="N509" s="210" t="s">
        <v>47</v>
      </c>
      <c r="O509" s="43"/>
      <c r="P509" s="211">
        <f>O509*H509</f>
        <v>0</v>
      </c>
      <c r="Q509" s="211">
        <v>0</v>
      </c>
      <c r="R509" s="211">
        <f>Q509*H509</f>
        <v>0</v>
      </c>
      <c r="S509" s="211">
        <v>0</v>
      </c>
      <c r="T509" s="212">
        <f>S509*H509</f>
        <v>0</v>
      </c>
      <c r="AR509" s="25" t="s">
        <v>219</v>
      </c>
      <c r="AT509" s="25" t="s">
        <v>204</v>
      </c>
      <c r="AU509" s="25" t="s">
        <v>86</v>
      </c>
      <c r="AY509" s="25" t="s">
        <v>201</v>
      </c>
      <c r="BE509" s="213">
        <f>IF(N509="základní",J509,0)</f>
        <v>0</v>
      </c>
      <c r="BF509" s="213">
        <f>IF(N509="snížená",J509,0)</f>
        <v>0</v>
      </c>
      <c r="BG509" s="213">
        <f>IF(N509="zákl. přenesená",J509,0)</f>
        <v>0</v>
      </c>
      <c r="BH509" s="213">
        <f>IF(N509="sníž. přenesená",J509,0)</f>
        <v>0</v>
      </c>
      <c r="BI509" s="213">
        <f>IF(N509="nulová",J509,0)</f>
        <v>0</v>
      </c>
      <c r="BJ509" s="25" t="s">
        <v>84</v>
      </c>
      <c r="BK509" s="213">
        <f>ROUND(I509*H509,2)</f>
        <v>0</v>
      </c>
      <c r="BL509" s="25" t="s">
        <v>219</v>
      </c>
      <c r="BM509" s="25" t="s">
        <v>982</v>
      </c>
    </row>
    <row r="510" spans="2:65" s="1" customFormat="1" ht="27">
      <c r="B510" s="42"/>
      <c r="C510" s="64"/>
      <c r="D510" s="214" t="s">
        <v>210</v>
      </c>
      <c r="E510" s="64"/>
      <c r="F510" s="215" t="s">
        <v>983</v>
      </c>
      <c r="G510" s="64"/>
      <c r="H510" s="64"/>
      <c r="I510" s="173"/>
      <c r="J510" s="64"/>
      <c r="K510" s="64"/>
      <c r="L510" s="62"/>
      <c r="M510" s="216"/>
      <c r="N510" s="43"/>
      <c r="O510" s="43"/>
      <c r="P510" s="43"/>
      <c r="Q510" s="43"/>
      <c r="R510" s="43"/>
      <c r="S510" s="43"/>
      <c r="T510" s="79"/>
      <c r="AT510" s="25" t="s">
        <v>210</v>
      </c>
      <c r="AU510" s="25" t="s">
        <v>86</v>
      </c>
    </row>
    <row r="511" spans="2:65" s="1" customFormat="1" ht="25.5" customHeight="1">
      <c r="B511" s="42"/>
      <c r="C511" s="202" t="s">
        <v>984</v>
      </c>
      <c r="D511" s="202" t="s">
        <v>204</v>
      </c>
      <c r="E511" s="203" t="s">
        <v>985</v>
      </c>
      <c r="F511" s="204" t="s">
        <v>986</v>
      </c>
      <c r="G511" s="205" t="s">
        <v>335</v>
      </c>
      <c r="H511" s="206">
        <v>3.2000000000000001E-2</v>
      </c>
      <c r="I511" s="207"/>
      <c r="J511" s="208">
        <f>ROUND(I511*H511,2)</f>
        <v>0</v>
      </c>
      <c r="K511" s="204" t="s">
        <v>214</v>
      </c>
      <c r="L511" s="62"/>
      <c r="M511" s="209" t="s">
        <v>21</v>
      </c>
      <c r="N511" s="210" t="s">
        <v>47</v>
      </c>
      <c r="O511" s="43"/>
      <c r="P511" s="211">
        <f>O511*H511</f>
        <v>0</v>
      </c>
      <c r="Q511" s="211">
        <v>0</v>
      </c>
      <c r="R511" s="211">
        <f>Q511*H511</f>
        <v>0</v>
      </c>
      <c r="S511" s="211">
        <v>0</v>
      </c>
      <c r="T511" s="212">
        <f>S511*H511</f>
        <v>0</v>
      </c>
      <c r="AR511" s="25" t="s">
        <v>219</v>
      </c>
      <c r="AT511" s="25" t="s">
        <v>204</v>
      </c>
      <c r="AU511" s="25" t="s">
        <v>86</v>
      </c>
      <c r="AY511" s="25" t="s">
        <v>201</v>
      </c>
      <c r="BE511" s="213">
        <f>IF(N511="základní",J511,0)</f>
        <v>0</v>
      </c>
      <c r="BF511" s="213">
        <f>IF(N511="snížená",J511,0)</f>
        <v>0</v>
      </c>
      <c r="BG511" s="213">
        <f>IF(N511="zákl. přenesená",J511,0)</f>
        <v>0</v>
      </c>
      <c r="BH511" s="213">
        <f>IF(N511="sníž. přenesená",J511,0)</f>
        <v>0</v>
      </c>
      <c r="BI511" s="213">
        <f>IF(N511="nulová",J511,0)</f>
        <v>0</v>
      </c>
      <c r="BJ511" s="25" t="s">
        <v>84</v>
      </c>
      <c r="BK511" s="213">
        <f>ROUND(I511*H511,2)</f>
        <v>0</v>
      </c>
      <c r="BL511" s="25" t="s">
        <v>219</v>
      </c>
      <c r="BM511" s="25" t="s">
        <v>987</v>
      </c>
    </row>
    <row r="512" spans="2:65" s="1" customFormat="1" ht="27">
      <c r="B512" s="42"/>
      <c r="C512" s="64"/>
      <c r="D512" s="214" t="s">
        <v>210</v>
      </c>
      <c r="E512" s="64"/>
      <c r="F512" s="215" t="s">
        <v>988</v>
      </c>
      <c r="G512" s="64"/>
      <c r="H512" s="64"/>
      <c r="I512" s="173"/>
      <c r="J512" s="64"/>
      <c r="K512" s="64"/>
      <c r="L512" s="62"/>
      <c r="M512" s="216"/>
      <c r="N512" s="43"/>
      <c r="O512" s="43"/>
      <c r="P512" s="43"/>
      <c r="Q512" s="43"/>
      <c r="R512" s="43"/>
      <c r="S512" s="43"/>
      <c r="T512" s="79"/>
      <c r="AT512" s="25" t="s">
        <v>210</v>
      </c>
      <c r="AU512" s="25" t="s">
        <v>86</v>
      </c>
    </row>
    <row r="513" spans="2:65" s="12" customFormat="1" ht="13.5">
      <c r="B513" s="220"/>
      <c r="C513" s="221"/>
      <c r="D513" s="214" t="s">
        <v>284</v>
      </c>
      <c r="E513" s="222" t="s">
        <v>21</v>
      </c>
      <c r="F513" s="223" t="s">
        <v>989</v>
      </c>
      <c r="G513" s="221"/>
      <c r="H513" s="224">
        <v>3.2000000000000001E-2</v>
      </c>
      <c r="I513" s="225"/>
      <c r="J513" s="221"/>
      <c r="K513" s="221"/>
      <c r="L513" s="226"/>
      <c r="M513" s="227"/>
      <c r="N513" s="228"/>
      <c r="O513" s="228"/>
      <c r="P513" s="228"/>
      <c r="Q513" s="228"/>
      <c r="R513" s="228"/>
      <c r="S513" s="228"/>
      <c r="T513" s="229"/>
      <c r="AT513" s="230" t="s">
        <v>284</v>
      </c>
      <c r="AU513" s="230" t="s">
        <v>86</v>
      </c>
      <c r="AV513" s="12" t="s">
        <v>86</v>
      </c>
      <c r="AW513" s="12" t="s">
        <v>39</v>
      </c>
      <c r="AX513" s="12" t="s">
        <v>84</v>
      </c>
      <c r="AY513" s="230" t="s">
        <v>201</v>
      </c>
    </row>
    <row r="514" spans="2:65" s="11" customFormat="1" ht="37.35" customHeight="1">
      <c r="B514" s="186"/>
      <c r="C514" s="187"/>
      <c r="D514" s="188" t="s">
        <v>75</v>
      </c>
      <c r="E514" s="189" t="s">
        <v>990</v>
      </c>
      <c r="F514" s="189" t="s">
        <v>991</v>
      </c>
      <c r="G514" s="187"/>
      <c r="H514" s="187"/>
      <c r="I514" s="190"/>
      <c r="J514" s="191">
        <f>BK514</f>
        <v>0</v>
      </c>
      <c r="K514" s="187"/>
      <c r="L514" s="192"/>
      <c r="M514" s="193"/>
      <c r="N514" s="194"/>
      <c r="O514" s="194"/>
      <c r="P514" s="195">
        <f>P515</f>
        <v>0</v>
      </c>
      <c r="Q514" s="194"/>
      <c r="R514" s="195">
        <f>R515</f>
        <v>5.3899999999999998E-3</v>
      </c>
      <c r="S514" s="194"/>
      <c r="T514" s="196">
        <f>T515</f>
        <v>0</v>
      </c>
      <c r="AR514" s="197" t="s">
        <v>86</v>
      </c>
      <c r="AT514" s="198" t="s">
        <v>75</v>
      </c>
      <c r="AU514" s="198" t="s">
        <v>76</v>
      </c>
      <c r="AY514" s="197" t="s">
        <v>201</v>
      </c>
      <c r="BK514" s="199">
        <f>BK515</f>
        <v>0</v>
      </c>
    </row>
    <row r="515" spans="2:65" s="11" customFormat="1" ht="19.899999999999999" customHeight="1">
      <c r="B515" s="186"/>
      <c r="C515" s="187"/>
      <c r="D515" s="188" t="s">
        <v>75</v>
      </c>
      <c r="E515" s="200" t="s">
        <v>992</v>
      </c>
      <c r="F515" s="200" t="s">
        <v>993</v>
      </c>
      <c r="G515" s="187"/>
      <c r="H515" s="187"/>
      <c r="I515" s="190"/>
      <c r="J515" s="201">
        <f>BK515</f>
        <v>0</v>
      </c>
      <c r="K515" s="187"/>
      <c r="L515" s="192"/>
      <c r="M515" s="193"/>
      <c r="N515" s="194"/>
      <c r="O515" s="194"/>
      <c r="P515" s="195">
        <f>SUM(P516:P527)</f>
        <v>0</v>
      </c>
      <c r="Q515" s="194"/>
      <c r="R515" s="195">
        <f>SUM(R516:R527)</f>
        <v>5.3899999999999998E-3</v>
      </c>
      <c r="S515" s="194"/>
      <c r="T515" s="196">
        <f>SUM(T516:T527)</f>
        <v>0</v>
      </c>
      <c r="AR515" s="197" t="s">
        <v>86</v>
      </c>
      <c r="AT515" s="198" t="s">
        <v>75</v>
      </c>
      <c r="AU515" s="198" t="s">
        <v>84</v>
      </c>
      <c r="AY515" s="197" t="s">
        <v>201</v>
      </c>
      <c r="BK515" s="199">
        <f>SUM(BK516:BK527)</f>
        <v>0</v>
      </c>
    </row>
    <row r="516" spans="2:65" s="1" customFormat="1" ht="25.5" customHeight="1">
      <c r="B516" s="42"/>
      <c r="C516" s="202" t="s">
        <v>994</v>
      </c>
      <c r="D516" s="202" t="s">
        <v>204</v>
      </c>
      <c r="E516" s="203" t="s">
        <v>995</v>
      </c>
      <c r="F516" s="204" t="s">
        <v>996</v>
      </c>
      <c r="G516" s="205" t="s">
        <v>281</v>
      </c>
      <c r="H516" s="206">
        <v>7</v>
      </c>
      <c r="I516" s="207"/>
      <c r="J516" s="208">
        <f>ROUND(I516*H516,2)</f>
        <v>0</v>
      </c>
      <c r="K516" s="204" t="s">
        <v>214</v>
      </c>
      <c r="L516" s="62"/>
      <c r="M516" s="209" t="s">
        <v>21</v>
      </c>
      <c r="N516" s="210" t="s">
        <v>47</v>
      </c>
      <c r="O516" s="43"/>
      <c r="P516" s="211">
        <f>O516*H516</f>
        <v>0</v>
      </c>
      <c r="Q516" s="211">
        <v>0</v>
      </c>
      <c r="R516" s="211">
        <f>Q516*H516</f>
        <v>0</v>
      </c>
      <c r="S516" s="211">
        <v>0</v>
      </c>
      <c r="T516" s="212">
        <f>S516*H516</f>
        <v>0</v>
      </c>
      <c r="AR516" s="25" t="s">
        <v>360</v>
      </c>
      <c r="AT516" s="25" t="s">
        <v>204</v>
      </c>
      <c r="AU516" s="25" t="s">
        <v>86</v>
      </c>
      <c r="AY516" s="25" t="s">
        <v>201</v>
      </c>
      <c r="BE516" s="213">
        <f>IF(N516="základní",J516,0)</f>
        <v>0</v>
      </c>
      <c r="BF516" s="213">
        <f>IF(N516="snížená",J516,0)</f>
        <v>0</v>
      </c>
      <c r="BG516" s="213">
        <f>IF(N516="zákl. přenesená",J516,0)</f>
        <v>0</v>
      </c>
      <c r="BH516" s="213">
        <f>IF(N516="sníž. přenesená",J516,0)</f>
        <v>0</v>
      </c>
      <c r="BI516" s="213">
        <f>IF(N516="nulová",J516,0)</f>
        <v>0</v>
      </c>
      <c r="BJ516" s="25" t="s">
        <v>84</v>
      </c>
      <c r="BK516" s="213">
        <f>ROUND(I516*H516,2)</f>
        <v>0</v>
      </c>
      <c r="BL516" s="25" t="s">
        <v>360</v>
      </c>
      <c r="BM516" s="25" t="s">
        <v>997</v>
      </c>
    </row>
    <row r="517" spans="2:65" s="1" customFormat="1" ht="27">
      <c r="B517" s="42"/>
      <c r="C517" s="64"/>
      <c r="D517" s="214" t="s">
        <v>210</v>
      </c>
      <c r="E517" s="64"/>
      <c r="F517" s="215" t="s">
        <v>998</v>
      </c>
      <c r="G517" s="64"/>
      <c r="H517" s="64"/>
      <c r="I517" s="173"/>
      <c r="J517" s="64"/>
      <c r="K517" s="64"/>
      <c r="L517" s="62"/>
      <c r="M517" s="216"/>
      <c r="N517" s="43"/>
      <c r="O517" s="43"/>
      <c r="P517" s="43"/>
      <c r="Q517" s="43"/>
      <c r="R517" s="43"/>
      <c r="S517" s="43"/>
      <c r="T517" s="79"/>
      <c r="AT517" s="25" t="s">
        <v>210</v>
      </c>
      <c r="AU517" s="25" t="s">
        <v>86</v>
      </c>
    </row>
    <row r="518" spans="2:65" s="12" customFormat="1" ht="13.5">
      <c r="B518" s="220"/>
      <c r="C518" s="221"/>
      <c r="D518" s="214" t="s">
        <v>284</v>
      </c>
      <c r="E518" s="222" t="s">
        <v>21</v>
      </c>
      <c r="F518" s="223" t="s">
        <v>999</v>
      </c>
      <c r="G518" s="221"/>
      <c r="H518" s="224">
        <v>7</v>
      </c>
      <c r="I518" s="225"/>
      <c r="J518" s="221"/>
      <c r="K518" s="221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284</v>
      </c>
      <c r="AU518" s="230" t="s">
        <v>86</v>
      </c>
      <c r="AV518" s="12" t="s">
        <v>86</v>
      </c>
      <c r="AW518" s="12" t="s">
        <v>39</v>
      </c>
      <c r="AX518" s="12" t="s">
        <v>84</v>
      </c>
      <c r="AY518" s="230" t="s">
        <v>201</v>
      </c>
    </row>
    <row r="519" spans="2:65" s="1" customFormat="1" ht="25.5" customHeight="1">
      <c r="B519" s="42"/>
      <c r="C519" s="202" t="s">
        <v>1000</v>
      </c>
      <c r="D519" s="202" t="s">
        <v>204</v>
      </c>
      <c r="E519" s="203" t="s">
        <v>1001</v>
      </c>
      <c r="F519" s="204" t="s">
        <v>1002</v>
      </c>
      <c r="G519" s="205" t="s">
        <v>281</v>
      </c>
      <c r="H519" s="206">
        <v>7</v>
      </c>
      <c r="I519" s="207"/>
      <c r="J519" s="208">
        <f>ROUND(I519*H519,2)</f>
        <v>0</v>
      </c>
      <c r="K519" s="204" t="s">
        <v>214</v>
      </c>
      <c r="L519" s="62"/>
      <c r="M519" s="209" t="s">
        <v>21</v>
      </c>
      <c r="N519" s="210" t="s">
        <v>47</v>
      </c>
      <c r="O519" s="43"/>
      <c r="P519" s="211">
        <f>O519*H519</f>
        <v>0</v>
      </c>
      <c r="Q519" s="211">
        <v>3.2000000000000003E-4</v>
      </c>
      <c r="R519" s="211">
        <f>Q519*H519</f>
        <v>2.2400000000000002E-3</v>
      </c>
      <c r="S519" s="211">
        <v>0</v>
      </c>
      <c r="T519" s="212">
        <f>S519*H519</f>
        <v>0</v>
      </c>
      <c r="AR519" s="25" t="s">
        <v>360</v>
      </c>
      <c r="AT519" s="25" t="s">
        <v>204</v>
      </c>
      <c r="AU519" s="25" t="s">
        <v>86</v>
      </c>
      <c r="AY519" s="25" t="s">
        <v>201</v>
      </c>
      <c r="BE519" s="213">
        <f>IF(N519="základní",J519,0)</f>
        <v>0</v>
      </c>
      <c r="BF519" s="213">
        <f>IF(N519="snížená",J519,0)</f>
        <v>0</v>
      </c>
      <c r="BG519" s="213">
        <f>IF(N519="zákl. přenesená",J519,0)</f>
        <v>0</v>
      </c>
      <c r="BH519" s="213">
        <f>IF(N519="sníž. přenesená",J519,0)</f>
        <v>0</v>
      </c>
      <c r="BI519" s="213">
        <f>IF(N519="nulová",J519,0)</f>
        <v>0</v>
      </c>
      <c r="BJ519" s="25" t="s">
        <v>84</v>
      </c>
      <c r="BK519" s="213">
        <f>ROUND(I519*H519,2)</f>
        <v>0</v>
      </c>
      <c r="BL519" s="25" t="s">
        <v>360</v>
      </c>
      <c r="BM519" s="25" t="s">
        <v>1003</v>
      </c>
    </row>
    <row r="520" spans="2:65" s="1" customFormat="1" ht="13.5">
      <c r="B520" s="42"/>
      <c r="C520" s="64"/>
      <c r="D520" s="214" t="s">
        <v>210</v>
      </c>
      <c r="E520" s="64"/>
      <c r="F520" s="215" t="s">
        <v>1004</v>
      </c>
      <c r="G520" s="64"/>
      <c r="H520" s="64"/>
      <c r="I520" s="173"/>
      <c r="J520" s="64"/>
      <c r="K520" s="64"/>
      <c r="L520" s="62"/>
      <c r="M520" s="216"/>
      <c r="N520" s="43"/>
      <c r="O520" s="43"/>
      <c r="P520" s="43"/>
      <c r="Q520" s="43"/>
      <c r="R520" s="43"/>
      <c r="S520" s="43"/>
      <c r="T520" s="79"/>
      <c r="AT520" s="25" t="s">
        <v>210</v>
      </c>
      <c r="AU520" s="25" t="s">
        <v>86</v>
      </c>
    </row>
    <row r="521" spans="2:65" s="12" customFormat="1" ht="13.5">
      <c r="B521" s="220"/>
      <c r="C521" s="221"/>
      <c r="D521" s="214" t="s">
        <v>284</v>
      </c>
      <c r="E521" s="222" t="s">
        <v>21</v>
      </c>
      <c r="F521" s="223" t="s">
        <v>999</v>
      </c>
      <c r="G521" s="221"/>
      <c r="H521" s="224">
        <v>7</v>
      </c>
      <c r="I521" s="225"/>
      <c r="J521" s="221"/>
      <c r="K521" s="221"/>
      <c r="L521" s="226"/>
      <c r="M521" s="227"/>
      <c r="N521" s="228"/>
      <c r="O521" s="228"/>
      <c r="P521" s="228"/>
      <c r="Q521" s="228"/>
      <c r="R521" s="228"/>
      <c r="S521" s="228"/>
      <c r="T521" s="229"/>
      <c r="AT521" s="230" t="s">
        <v>284</v>
      </c>
      <c r="AU521" s="230" t="s">
        <v>86</v>
      </c>
      <c r="AV521" s="12" t="s">
        <v>86</v>
      </c>
      <c r="AW521" s="12" t="s">
        <v>39</v>
      </c>
      <c r="AX521" s="12" t="s">
        <v>84</v>
      </c>
      <c r="AY521" s="230" t="s">
        <v>201</v>
      </c>
    </row>
    <row r="522" spans="2:65" s="1" customFormat="1" ht="25.5" customHeight="1">
      <c r="B522" s="42"/>
      <c r="C522" s="202" t="s">
        <v>1005</v>
      </c>
      <c r="D522" s="202" t="s">
        <v>204</v>
      </c>
      <c r="E522" s="203" t="s">
        <v>1006</v>
      </c>
      <c r="F522" s="204" t="s">
        <v>1007</v>
      </c>
      <c r="G522" s="205" t="s">
        <v>281</v>
      </c>
      <c r="H522" s="206">
        <v>7</v>
      </c>
      <c r="I522" s="207"/>
      <c r="J522" s="208">
        <f>ROUND(I522*H522,2)</f>
        <v>0</v>
      </c>
      <c r="K522" s="204" t="s">
        <v>214</v>
      </c>
      <c r="L522" s="62"/>
      <c r="M522" s="209" t="s">
        <v>21</v>
      </c>
      <c r="N522" s="210" t="s">
        <v>47</v>
      </c>
      <c r="O522" s="43"/>
      <c r="P522" s="211">
        <f>O522*H522</f>
        <v>0</v>
      </c>
      <c r="Q522" s="211">
        <v>2.4000000000000001E-4</v>
      </c>
      <c r="R522" s="211">
        <f>Q522*H522</f>
        <v>1.6800000000000001E-3</v>
      </c>
      <c r="S522" s="211">
        <v>0</v>
      </c>
      <c r="T522" s="212">
        <f>S522*H522</f>
        <v>0</v>
      </c>
      <c r="AR522" s="25" t="s">
        <v>360</v>
      </c>
      <c r="AT522" s="25" t="s">
        <v>204</v>
      </c>
      <c r="AU522" s="25" t="s">
        <v>86</v>
      </c>
      <c r="AY522" s="25" t="s">
        <v>201</v>
      </c>
      <c r="BE522" s="213">
        <f>IF(N522="základní",J522,0)</f>
        <v>0</v>
      </c>
      <c r="BF522" s="213">
        <f>IF(N522="snížená",J522,0)</f>
        <v>0</v>
      </c>
      <c r="BG522" s="213">
        <f>IF(N522="zákl. přenesená",J522,0)</f>
        <v>0</v>
      </c>
      <c r="BH522" s="213">
        <f>IF(N522="sníž. přenesená",J522,0)</f>
        <v>0</v>
      </c>
      <c r="BI522" s="213">
        <f>IF(N522="nulová",J522,0)</f>
        <v>0</v>
      </c>
      <c r="BJ522" s="25" t="s">
        <v>84</v>
      </c>
      <c r="BK522" s="213">
        <f>ROUND(I522*H522,2)</f>
        <v>0</v>
      </c>
      <c r="BL522" s="25" t="s">
        <v>360</v>
      </c>
      <c r="BM522" s="25" t="s">
        <v>1008</v>
      </c>
    </row>
    <row r="523" spans="2:65" s="1" customFormat="1" ht="13.5">
      <c r="B523" s="42"/>
      <c r="C523" s="64"/>
      <c r="D523" s="214" t="s">
        <v>210</v>
      </c>
      <c r="E523" s="64"/>
      <c r="F523" s="215" t="s">
        <v>1009</v>
      </c>
      <c r="G523" s="64"/>
      <c r="H523" s="64"/>
      <c r="I523" s="173"/>
      <c r="J523" s="64"/>
      <c r="K523" s="64"/>
      <c r="L523" s="62"/>
      <c r="M523" s="216"/>
      <c r="N523" s="43"/>
      <c r="O523" s="43"/>
      <c r="P523" s="43"/>
      <c r="Q523" s="43"/>
      <c r="R523" s="43"/>
      <c r="S523" s="43"/>
      <c r="T523" s="79"/>
      <c r="AT523" s="25" t="s">
        <v>210</v>
      </c>
      <c r="AU523" s="25" t="s">
        <v>86</v>
      </c>
    </row>
    <row r="524" spans="2:65" s="12" customFormat="1" ht="13.5">
      <c r="B524" s="220"/>
      <c r="C524" s="221"/>
      <c r="D524" s="214" t="s">
        <v>284</v>
      </c>
      <c r="E524" s="222" t="s">
        <v>21</v>
      </c>
      <c r="F524" s="223" t="s">
        <v>999</v>
      </c>
      <c r="G524" s="221"/>
      <c r="H524" s="224">
        <v>7</v>
      </c>
      <c r="I524" s="225"/>
      <c r="J524" s="221"/>
      <c r="K524" s="221"/>
      <c r="L524" s="226"/>
      <c r="M524" s="227"/>
      <c r="N524" s="228"/>
      <c r="O524" s="228"/>
      <c r="P524" s="228"/>
      <c r="Q524" s="228"/>
      <c r="R524" s="228"/>
      <c r="S524" s="228"/>
      <c r="T524" s="229"/>
      <c r="AT524" s="230" t="s">
        <v>284</v>
      </c>
      <c r="AU524" s="230" t="s">
        <v>86</v>
      </c>
      <c r="AV524" s="12" t="s">
        <v>86</v>
      </c>
      <c r="AW524" s="12" t="s">
        <v>39</v>
      </c>
      <c r="AX524" s="12" t="s">
        <v>84</v>
      </c>
      <c r="AY524" s="230" t="s">
        <v>201</v>
      </c>
    </row>
    <row r="525" spans="2:65" s="1" customFormat="1" ht="25.5" customHeight="1">
      <c r="B525" s="42"/>
      <c r="C525" s="202" t="s">
        <v>1010</v>
      </c>
      <c r="D525" s="202" t="s">
        <v>204</v>
      </c>
      <c r="E525" s="203" t="s">
        <v>1011</v>
      </c>
      <c r="F525" s="204" t="s">
        <v>1012</v>
      </c>
      <c r="G525" s="205" t="s">
        <v>281</v>
      </c>
      <c r="H525" s="206">
        <v>7</v>
      </c>
      <c r="I525" s="207"/>
      <c r="J525" s="208">
        <f>ROUND(I525*H525,2)</f>
        <v>0</v>
      </c>
      <c r="K525" s="204" t="s">
        <v>214</v>
      </c>
      <c r="L525" s="62"/>
      <c r="M525" s="209" t="s">
        <v>21</v>
      </c>
      <c r="N525" s="210" t="s">
        <v>47</v>
      </c>
      <c r="O525" s="43"/>
      <c r="P525" s="211">
        <f>O525*H525</f>
        <v>0</v>
      </c>
      <c r="Q525" s="211">
        <v>2.1000000000000001E-4</v>
      </c>
      <c r="R525" s="211">
        <f>Q525*H525</f>
        <v>1.47E-3</v>
      </c>
      <c r="S525" s="211">
        <v>0</v>
      </c>
      <c r="T525" s="212">
        <f>S525*H525</f>
        <v>0</v>
      </c>
      <c r="AR525" s="25" t="s">
        <v>360</v>
      </c>
      <c r="AT525" s="25" t="s">
        <v>204</v>
      </c>
      <c r="AU525" s="25" t="s">
        <v>86</v>
      </c>
      <c r="AY525" s="25" t="s">
        <v>201</v>
      </c>
      <c r="BE525" s="213">
        <f>IF(N525="základní",J525,0)</f>
        <v>0</v>
      </c>
      <c r="BF525" s="213">
        <f>IF(N525="snížená",J525,0)</f>
        <v>0</v>
      </c>
      <c r="BG525" s="213">
        <f>IF(N525="zákl. přenesená",J525,0)</f>
        <v>0</v>
      </c>
      <c r="BH525" s="213">
        <f>IF(N525="sníž. přenesená",J525,0)</f>
        <v>0</v>
      </c>
      <c r="BI525" s="213">
        <f>IF(N525="nulová",J525,0)</f>
        <v>0</v>
      </c>
      <c r="BJ525" s="25" t="s">
        <v>84</v>
      </c>
      <c r="BK525" s="213">
        <f>ROUND(I525*H525,2)</f>
        <v>0</v>
      </c>
      <c r="BL525" s="25" t="s">
        <v>360</v>
      </c>
      <c r="BM525" s="25" t="s">
        <v>1013</v>
      </c>
    </row>
    <row r="526" spans="2:65" s="1" customFormat="1" ht="13.5">
      <c r="B526" s="42"/>
      <c r="C526" s="64"/>
      <c r="D526" s="214" t="s">
        <v>210</v>
      </c>
      <c r="E526" s="64"/>
      <c r="F526" s="215" t="s">
        <v>1014</v>
      </c>
      <c r="G526" s="64"/>
      <c r="H526" s="64"/>
      <c r="I526" s="173"/>
      <c r="J526" s="64"/>
      <c r="K526" s="64"/>
      <c r="L526" s="62"/>
      <c r="M526" s="216"/>
      <c r="N526" s="43"/>
      <c r="O526" s="43"/>
      <c r="P526" s="43"/>
      <c r="Q526" s="43"/>
      <c r="R526" s="43"/>
      <c r="S526" s="43"/>
      <c r="T526" s="79"/>
      <c r="AT526" s="25" t="s">
        <v>210</v>
      </c>
      <c r="AU526" s="25" t="s">
        <v>86</v>
      </c>
    </row>
    <row r="527" spans="2:65" s="12" customFormat="1" ht="13.5">
      <c r="B527" s="220"/>
      <c r="C527" s="221"/>
      <c r="D527" s="214" t="s">
        <v>284</v>
      </c>
      <c r="E527" s="222" t="s">
        <v>21</v>
      </c>
      <c r="F527" s="223" t="s">
        <v>999</v>
      </c>
      <c r="G527" s="221"/>
      <c r="H527" s="224">
        <v>7</v>
      </c>
      <c r="I527" s="225"/>
      <c r="J527" s="221"/>
      <c r="K527" s="221"/>
      <c r="L527" s="226"/>
      <c r="M527" s="252"/>
      <c r="N527" s="253"/>
      <c r="O527" s="253"/>
      <c r="P527" s="253"/>
      <c r="Q527" s="253"/>
      <c r="R527" s="253"/>
      <c r="S527" s="253"/>
      <c r="T527" s="254"/>
      <c r="AT527" s="230" t="s">
        <v>284</v>
      </c>
      <c r="AU527" s="230" t="s">
        <v>86</v>
      </c>
      <c r="AV527" s="12" t="s">
        <v>86</v>
      </c>
      <c r="AW527" s="12" t="s">
        <v>39</v>
      </c>
      <c r="AX527" s="12" t="s">
        <v>84</v>
      </c>
      <c r="AY527" s="230" t="s">
        <v>201</v>
      </c>
    </row>
    <row r="528" spans="2:65" s="1" customFormat="1" ht="6.95" customHeight="1">
      <c r="B528" s="57"/>
      <c r="C528" s="58"/>
      <c r="D528" s="58"/>
      <c r="E528" s="58"/>
      <c r="F528" s="58"/>
      <c r="G528" s="58"/>
      <c r="H528" s="58"/>
      <c r="I528" s="149"/>
      <c r="J528" s="58"/>
      <c r="K528" s="58"/>
      <c r="L528" s="62"/>
    </row>
  </sheetData>
  <sheetProtection algorithmName="SHA-512" hashValue="/ubrz/fxfCezSfO9Ee8Oo8pYln3FHyEYg9RmsoY1RX0bEvXoayY3phdkRQGr26K8HAuwSsEQZCYIyIPwt6qD1Q==" saltValue="ejcnD5XQYv5rbOBbLG1X3FzbZStT+q+fZQ5p0cffl4AylPkRVwFYjD266S4JL0xEg9JLRNszg3zbpRJO55Yzlg==" spinCount="100000" sheet="1" objects="1" scenarios="1" formatColumns="0" formatRows="0" autoFilter="0"/>
  <autoFilter ref="C86:K527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96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1015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ROUND(SUM(BE82:BE211), 2)</f>
        <v>0</v>
      </c>
      <c r="G30" s="43"/>
      <c r="H30" s="43"/>
      <c r="I30" s="141">
        <v>0.21</v>
      </c>
      <c r="J30" s="140">
        <f>ROUND(ROUND((SUM(BE82:BE211)),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ROUND(SUM(BF82:BF211), 2)</f>
        <v>0</v>
      </c>
      <c r="G31" s="43"/>
      <c r="H31" s="43"/>
      <c r="I31" s="141">
        <v>0.15</v>
      </c>
      <c r="J31" s="140">
        <f>ROUND(ROUND((SUM(BF82:BF211)),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ROUND(SUM(BG82:BG211),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ROUND(SUM(BH82:BH211),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ROUND(SUM(BI82:BI211),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101.2 - Úprava plochy na p. č. 3063/1 a 2896/2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J82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J83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J84</f>
        <v>0</v>
      </c>
      <c r="K58" s="172"/>
    </row>
    <row r="59" spans="2:47" s="9" customFormat="1" ht="19.899999999999999" customHeight="1">
      <c r="B59" s="166"/>
      <c r="C59" s="167"/>
      <c r="D59" s="168" t="s">
        <v>421</v>
      </c>
      <c r="E59" s="169"/>
      <c r="F59" s="169"/>
      <c r="G59" s="169"/>
      <c r="H59" s="169"/>
      <c r="I59" s="170"/>
      <c r="J59" s="171">
        <f>J142</f>
        <v>0</v>
      </c>
      <c r="K59" s="172"/>
    </row>
    <row r="60" spans="2:47" s="9" customFormat="1" ht="19.899999999999999" customHeight="1">
      <c r="B60" s="166"/>
      <c r="C60" s="167"/>
      <c r="D60" s="168" t="s">
        <v>274</v>
      </c>
      <c r="E60" s="169"/>
      <c r="F60" s="169"/>
      <c r="G60" s="169"/>
      <c r="H60" s="169"/>
      <c r="I60" s="170"/>
      <c r="J60" s="171">
        <f>J158</f>
        <v>0</v>
      </c>
      <c r="K60" s="172"/>
    </row>
    <row r="61" spans="2:47" s="9" customFormat="1" ht="19.899999999999999" customHeight="1">
      <c r="B61" s="166"/>
      <c r="C61" s="167"/>
      <c r="D61" s="168" t="s">
        <v>275</v>
      </c>
      <c r="E61" s="169"/>
      <c r="F61" s="169"/>
      <c r="G61" s="169"/>
      <c r="H61" s="169"/>
      <c r="I61" s="170"/>
      <c r="J61" s="171">
        <f>J176</f>
        <v>0</v>
      </c>
      <c r="K61" s="172"/>
    </row>
    <row r="62" spans="2:47" s="9" customFormat="1" ht="19.899999999999999" customHeight="1">
      <c r="B62" s="166"/>
      <c r="C62" s="167"/>
      <c r="D62" s="168" t="s">
        <v>422</v>
      </c>
      <c r="E62" s="169"/>
      <c r="F62" s="169"/>
      <c r="G62" s="169"/>
      <c r="H62" s="169"/>
      <c r="I62" s="170"/>
      <c r="J62" s="171">
        <f>J209</f>
        <v>0</v>
      </c>
      <c r="K62" s="172"/>
    </row>
    <row r="63" spans="2:47" s="1" customFormat="1" ht="21.7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6.95" customHeight="1">
      <c r="B64" s="57"/>
      <c r="C64" s="58"/>
      <c r="D64" s="58"/>
      <c r="E64" s="58"/>
      <c r="F64" s="58"/>
      <c r="G64" s="58"/>
      <c r="H64" s="58"/>
      <c r="I64" s="149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52"/>
      <c r="J68" s="61"/>
      <c r="K68" s="61"/>
      <c r="L68" s="62"/>
    </row>
    <row r="69" spans="2:12" s="1" customFormat="1" ht="36.950000000000003" customHeight="1">
      <c r="B69" s="42"/>
      <c r="C69" s="63" t="s">
        <v>184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6.5" customHeight="1">
      <c r="B72" s="42"/>
      <c r="C72" s="64"/>
      <c r="D72" s="64"/>
      <c r="E72" s="405" t="str">
        <f>E7</f>
        <v>Malešická, 1. a 2. etapa, 2. etapa Za Vackovem - Habrová</v>
      </c>
      <c r="F72" s="406"/>
      <c r="G72" s="406"/>
      <c r="H72" s="406"/>
      <c r="I72" s="173"/>
      <c r="J72" s="64"/>
      <c r="K72" s="64"/>
      <c r="L72" s="62"/>
    </row>
    <row r="73" spans="2:12" s="1" customFormat="1" ht="14.45" customHeight="1">
      <c r="B73" s="42"/>
      <c r="C73" s="66" t="s">
        <v>173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7.25" customHeight="1">
      <c r="B74" s="42"/>
      <c r="C74" s="64"/>
      <c r="D74" s="64"/>
      <c r="E74" s="393" t="str">
        <f>E9</f>
        <v>SO 101.2 - Úprava plochy na p. č. 3063/1 a 2896/2</v>
      </c>
      <c r="F74" s="407"/>
      <c r="G74" s="407"/>
      <c r="H74" s="407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8" customHeight="1">
      <c r="B76" s="42"/>
      <c r="C76" s="66" t="s">
        <v>23</v>
      </c>
      <c r="D76" s="64"/>
      <c r="E76" s="64"/>
      <c r="F76" s="174" t="str">
        <f>F12</f>
        <v>Praha 3</v>
      </c>
      <c r="G76" s="64"/>
      <c r="H76" s="64"/>
      <c r="I76" s="175" t="s">
        <v>25</v>
      </c>
      <c r="J76" s="74" t="str">
        <f>IF(J12="","",J12)</f>
        <v>25. 10. 2018</v>
      </c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>
      <c r="B78" s="42"/>
      <c r="C78" s="66" t="s">
        <v>27</v>
      </c>
      <c r="D78" s="64"/>
      <c r="E78" s="64"/>
      <c r="F78" s="174" t="str">
        <f>E15</f>
        <v>Technická správa komunikací hl. m. Prahy</v>
      </c>
      <c r="G78" s="64"/>
      <c r="H78" s="64"/>
      <c r="I78" s="175" t="s">
        <v>35</v>
      </c>
      <c r="J78" s="174" t="str">
        <f>E21</f>
        <v>NOVÁK &amp; PARTNER, s.r.o.</v>
      </c>
      <c r="K78" s="64"/>
      <c r="L78" s="62"/>
    </row>
    <row r="79" spans="2:12" s="1" customFormat="1" ht="14.45" customHeight="1">
      <c r="B79" s="42"/>
      <c r="C79" s="66" t="s">
        <v>33</v>
      </c>
      <c r="D79" s="64"/>
      <c r="E79" s="64"/>
      <c r="F79" s="174" t="str">
        <f>IF(E18="","",E18)</f>
        <v/>
      </c>
      <c r="G79" s="64"/>
      <c r="H79" s="64"/>
      <c r="I79" s="173"/>
      <c r="J79" s="64"/>
      <c r="K79" s="64"/>
      <c r="L79" s="62"/>
    </row>
    <row r="80" spans="2:12" s="1" customFormat="1" ht="10.3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65" s="10" customFormat="1" ht="29.25" customHeight="1">
      <c r="B81" s="176"/>
      <c r="C81" s="177" t="s">
        <v>185</v>
      </c>
      <c r="D81" s="178" t="s">
        <v>61</v>
      </c>
      <c r="E81" s="178" t="s">
        <v>57</v>
      </c>
      <c r="F81" s="178" t="s">
        <v>186</v>
      </c>
      <c r="G81" s="178" t="s">
        <v>187</v>
      </c>
      <c r="H81" s="178" t="s">
        <v>188</v>
      </c>
      <c r="I81" s="179" t="s">
        <v>189</v>
      </c>
      <c r="J81" s="178" t="s">
        <v>177</v>
      </c>
      <c r="K81" s="180" t="s">
        <v>190</v>
      </c>
      <c r="L81" s="181"/>
      <c r="M81" s="82" t="s">
        <v>191</v>
      </c>
      <c r="N81" s="83" t="s">
        <v>46</v>
      </c>
      <c r="O81" s="83" t="s">
        <v>192</v>
      </c>
      <c r="P81" s="83" t="s">
        <v>193</v>
      </c>
      <c r="Q81" s="83" t="s">
        <v>194</v>
      </c>
      <c r="R81" s="83" t="s">
        <v>195</v>
      </c>
      <c r="S81" s="83" t="s">
        <v>196</v>
      </c>
      <c r="T81" s="84" t="s">
        <v>197</v>
      </c>
    </row>
    <row r="82" spans="2:65" s="1" customFormat="1" ht="29.25" customHeight="1">
      <c r="B82" s="42"/>
      <c r="C82" s="88" t="s">
        <v>178</v>
      </c>
      <c r="D82" s="64"/>
      <c r="E82" s="64"/>
      <c r="F82" s="64"/>
      <c r="G82" s="64"/>
      <c r="H82" s="64"/>
      <c r="I82" s="173"/>
      <c r="J82" s="182">
        <f>BK82</f>
        <v>0</v>
      </c>
      <c r="K82" s="64"/>
      <c r="L82" s="62"/>
      <c r="M82" s="85"/>
      <c r="N82" s="86"/>
      <c r="O82" s="86"/>
      <c r="P82" s="183">
        <f>P83</f>
        <v>0</v>
      </c>
      <c r="Q82" s="86"/>
      <c r="R82" s="183">
        <f>R83</f>
        <v>130.79913000000002</v>
      </c>
      <c r="S82" s="86"/>
      <c r="T82" s="184">
        <f>T83</f>
        <v>273.83140000000003</v>
      </c>
      <c r="AT82" s="25" t="s">
        <v>75</v>
      </c>
      <c r="AU82" s="25" t="s">
        <v>179</v>
      </c>
      <c r="BK82" s="185">
        <f>BK83</f>
        <v>0</v>
      </c>
    </row>
    <row r="83" spans="2:65" s="11" customFormat="1" ht="37.35" customHeight="1">
      <c r="B83" s="186"/>
      <c r="C83" s="187"/>
      <c r="D83" s="188" t="s">
        <v>75</v>
      </c>
      <c r="E83" s="189" t="s">
        <v>276</v>
      </c>
      <c r="F83" s="189" t="s">
        <v>277</v>
      </c>
      <c r="G83" s="187"/>
      <c r="H83" s="187"/>
      <c r="I83" s="190"/>
      <c r="J83" s="191">
        <f>BK83</f>
        <v>0</v>
      </c>
      <c r="K83" s="187"/>
      <c r="L83" s="192"/>
      <c r="M83" s="193"/>
      <c r="N83" s="194"/>
      <c r="O83" s="194"/>
      <c r="P83" s="195">
        <f>P84+P142+P158+P176+P209</f>
        <v>0</v>
      </c>
      <c r="Q83" s="194"/>
      <c r="R83" s="195">
        <f>R84+R142+R158+R176+R209</f>
        <v>130.79913000000002</v>
      </c>
      <c r="S83" s="194"/>
      <c r="T83" s="196">
        <f>T84+T142+T158+T176+T209</f>
        <v>273.83140000000003</v>
      </c>
      <c r="AR83" s="197" t="s">
        <v>84</v>
      </c>
      <c r="AT83" s="198" t="s">
        <v>75</v>
      </c>
      <c r="AU83" s="198" t="s">
        <v>76</v>
      </c>
      <c r="AY83" s="197" t="s">
        <v>201</v>
      </c>
      <c r="BK83" s="199">
        <f>BK84+BK142+BK158+BK176+BK209</f>
        <v>0</v>
      </c>
    </row>
    <row r="84" spans="2:65" s="11" customFormat="1" ht="19.899999999999999" customHeight="1">
      <c r="B84" s="186"/>
      <c r="C84" s="187"/>
      <c r="D84" s="188" t="s">
        <v>75</v>
      </c>
      <c r="E84" s="200" t="s">
        <v>84</v>
      </c>
      <c r="F84" s="200" t="s">
        <v>278</v>
      </c>
      <c r="G84" s="187"/>
      <c r="H84" s="187"/>
      <c r="I84" s="190"/>
      <c r="J84" s="201">
        <f>BK84</f>
        <v>0</v>
      </c>
      <c r="K84" s="187"/>
      <c r="L84" s="192"/>
      <c r="M84" s="193"/>
      <c r="N84" s="194"/>
      <c r="O84" s="194"/>
      <c r="P84" s="195">
        <f>SUM(P85:P141)</f>
        <v>0</v>
      </c>
      <c r="Q84" s="194"/>
      <c r="R84" s="195">
        <f>SUM(R85:R141)</f>
        <v>0</v>
      </c>
      <c r="S84" s="194"/>
      <c r="T84" s="196">
        <f>SUM(T85:T141)</f>
        <v>265.90300000000002</v>
      </c>
      <c r="AR84" s="197" t="s">
        <v>84</v>
      </c>
      <c r="AT84" s="198" t="s">
        <v>75</v>
      </c>
      <c r="AU84" s="198" t="s">
        <v>84</v>
      </c>
      <c r="AY84" s="197" t="s">
        <v>201</v>
      </c>
      <c r="BK84" s="199">
        <f>SUM(BK85:BK141)</f>
        <v>0</v>
      </c>
    </row>
    <row r="85" spans="2:65" s="1" customFormat="1" ht="16.5" customHeight="1">
      <c r="B85" s="42"/>
      <c r="C85" s="202" t="s">
        <v>84</v>
      </c>
      <c r="D85" s="202" t="s">
        <v>204</v>
      </c>
      <c r="E85" s="203" t="s">
        <v>430</v>
      </c>
      <c r="F85" s="204" t="s">
        <v>431</v>
      </c>
      <c r="G85" s="205" t="s">
        <v>281</v>
      </c>
      <c r="H85" s="206">
        <v>54</v>
      </c>
      <c r="I85" s="207"/>
      <c r="J85" s="208">
        <f>ROUND(I85*H85,2)</f>
        <v>0</v>
      </c>
      <c r="K85" s="204" t="s">
        <v>214</v>
      </c>
      <c r="L85" s="62"/>
      <c r="M85" s="209" t="s">
        <v>21</v>
      </c>
      <c r="N85" s="210" t="s">
        <v>47</v>
      </c>
      <c r="O85" s="43"/>
      <c r="P85" s="211">
        <f>O85*H85</f>
        <v>0</v>
      </c>
      <c r="Q85" s="211">
        <v>0</v>
      </c>
      <c r="R85" s="211">
        <f>Q85*H85</f>
        <v>0</v>
      </c>
      <c r="S85" s="211">
        <v>0.22</v>
      </c>
      <c r="T85" s="212">
        <f>S85*H85</f>
        <v>11.88</v>
      </c>
      <c r="AR85" s="25" t="s">
        <v>219</v>
      </c>
      <c r="AT85" s="25" t="s">
        <v>204</v>
      </c>
      <c r="AU85" s="25" t="s">
        <v>86</v>
      </c>
      <c r="AY85" s="25" t="s">
        <v>201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25" t="s">
        <v>84</v>
      </c>
      <c r="BK85" s="213">
        <f>ROUND(I85*H85,2)</f>
        <v>0</v>
      </c>
      <c r="BL85" s="25" t="s">
        <v>219</v>
      </c>
      <c r="BM85" s="25" t="s">
        <v>1016</v>
      </c>
    </row>
    <row r="86" spans="2:65" s="1" customFormat="1" ht="27">
      <c r="B86" s="42"/>
      <c r="C86" s="64"/>
      <c r="D86" s="214" t="s">
        <v>210</v>
      </c>
      <c r="E86" s="64"/>
      <c r="F86" s="215" t="s">
        <v>433</v>
      </c>
      <c r="G86" s="64"/>
      <c r="H86" s="64"/>
      <c r="I86" s="173"/>
      <c r="J86" s="64"/>
      <c r="K86" s="64"/>
      <c r="L86" s="62"/>
      <c r="M86" s="216"/>
      <c r="N86" s="43"/>
      <c r="O86" s="43"/>
      <c r="P86" s="43"/>
      <c r="Q86" s="43"/>
      <c r="R86" s="43"/>
      <c r="S86" s="43"/>
      <c r="T86" s="79"/>
      <c r="AT86" s="25" t="s">
        <v>210</v>
      </c>
      <c r="AU86" s="25" t="s">
        <v>86</v>
      </c>
    </row>
    <row r="87" spans="2:65" s="14" customFormat="1" ht="13.5">
      <c r="B87" s="242"/>
      <c r="C87" s="243"/>
      <c r="D87" s="214" t="s">
        <v>284</v>
      </c>
      <c r="E87" s="244" t="s">
        <v>21</v>
      </c>
      <c r="F87" s="245" t="s">
        <v>1017</v>
      </c>
      <c r="G87" s="243"/>
      <c r="H87" s="244" t="s">
        <v>21</v>
      </c>
      <c r="I87" s="246"/>
      <c r="J87" s="243"/>
      <c r="K87" s="243"/>
      <c r="L87" s="247"/>
      <c r="M87" s="248"/>
      <c r="N87" s="249"/>
      <c r="O87" s="249"/>
      <c r="P87" s="249"/>
      <c r="Q87" s="249"/>
      <c r="R87" s="249"/>
      <c r="S87" s="249"/>
      <c r="T87" s="250"/>
      <c r="AT87" s="251" t="s">
        <v>284</v>
      </c>
      <c r="AU87" s="251" t="s">
        <v>86</v>
      </c>
      <c r="AV87" s="14" t="s">
        <v>84</v>
      </c>
      <c r="AW87" s="14" t="s">
        <v>39</v>
      </c>
      <c r="AX87" s="14" t="s">
        <v>76</v>
      </c>
      <c r="AY87" s="251" t="s">
        <v>201</v>
      </c>
    </row>
    <row r="88" spans="2:65" s="12" customFormat="1" ht="13.5">
      <c r="B88" s="220"/>
      <c r="C88" s="221"/>
      <c r="D88" s="214" t="s">
        <v>284</v>
      </c>
      <c r="E88" s="222" t="s">
        <v>21</v>
      </c>
      <c r="F88" s="223" t="s">
        <v>1018</v>
      </c>
      <c r="G88" s="221"/>
      <c r="H88" s="224">
        <v>54</v>
      </c>
      <c r="I88" s="225"/>
      <c r="J88" s="221"/>
      <c r="K88" s="221"/>
      <c r="L88" s="226"/>
      <c r="M88" s="227"/>
      <c r="N88" s="228"/>
      <c r="O88" s="228"/>
      <c r="P88" s="228"/>
      <c r="Q88" s="228"/>
      <c r="R88" s="228"/>
      <c r="S88" s="228"/>
      <c r="T88" s="229"/>
      <c r="AT88" s="230" t="s">
        <v>284</v>
      </c>
      <c r="AU88" s="230" t="s">
        <v>86</v>
      </c>
      <c r="AV88" s="12" t="s">
        <v>86</v>
      </c>
      <c r="AW88" s="12" t="s">
        <v>39</v>
      </c>
      <c r="AX88" s="12" t="s">
        <v>84</v>
      </c>
      <c r="AY88" s="230" t="s">
        <v>201</v>
      </c>
    </row>
    <row r="89" spans="2:65" s="1" customFormat="1" ht="16.5" customHeight="1">
      <c r="B89" s="42"/>
      <c r="C89" s="202" t="s">
        <v>86</v>
      </c>
      <c r="D89" s="202" t="s">
        <v>204</v>
      </c>
      <c r="E89" s="203" t="s">
        <v>1019</v>
      </c>
      <c r="F89" s="204" t="s">
        <v>1020</v>
      </c>
      <c r="G89" s="205" t="s">
        <v>281</v>
      </c>
      <c r="H89" s="206">
        <v>773</v>
      </c>
      <c r="I89" s="207"/>
      <c r="J89" s="208">
        <f>ROUND(I89*H89,2)</f>
        <v>0</v>
      </c>
      <c r="K89" s="204" t="s">
        <v>214</v>
      </c>
      <c r="L89" s="62"/>
      <c r="M89" s="209" t="s">
        <v>21</v>
      </c>
      <c r="N89" s="210" t="s">
        <v>47</v>
      </c>
      <c r="O89" s="43"/>
      <c r="P89" s="211">
        <f>O89*H89</f>
        <v>0</v>
      </c>
      <c r="Q89" s="211">
        <v>0</v>
      </c>
      <c r="R89" s="211">
        <f>Q89*H89</f>
        <v>0</v>
      </c>
      <c r="S89" s="211">
        <v>0.316</v>
      </c>
      <c r="T89" s="212">
        <f>S89*H89</f>
        <v>244.268</v>
      </c>
      <c r="AR89" s="25" t="s">
        <v>219</v>
      </c>
      <c r="AT89" s="25" t="s">
        <v>204</v>
      </c>
      <c r="AU89" s="25" t="s">
        <v>86</v>
      </c>
      <c r="AY89" s="25" t="s">
        <v>201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84</v>
      </c>
      <c r="BK89" s="213">
        <f>ROUND(I89*H89,2)</f>
        <v>0</v>
      </c>
      <c r="BL89" s="25" t="s">
        <v>219</v>
      </c>
      <c r="BM89" s="25" t="s">
        <v>1021</v>
      </c>
    </row>
    <row r="90" spans="2:65" s="1" customFormat="1" ht="40.5">
      <c r="B90" s="42"/>
      <c r="C90" s="64"/>
      <c r="D90" s="214" t="s">
        <v>210</v>
      </c>
      <c r="E90" s="64"/>
      <c r="F90" s="215" t="s">
        <v>1022</v>
      </c>
      <c r="G90" s="64"/>
      <c r="H90" s="64"/>
      <c r="I90" s="173"/>
      <c r="J90" s="64"/>
      <c r="K90" s="64"/>
      <c r="L90" s="62"/>
      <c r="M90" s="216"/>
      <c r="N90" s="43"/>
      <c r="O90" s="43"/>
      <c r="P90" s="43"/>
      <c r="Q90" s="43"/>
      <c r="R90" s="43"/>
      <c r="S90" s="43"/>
      <c r="T90" s="79"/>
      <c r="AT90" s="25" t="s">
        <v>210</v>
      </c>
      <c r="AU90" s="25" t="s">
        <v>86</v>
      </c>
    </row>
    <row r="91" spans="2:65" s="12" customFormat="1" ht="13.5">
      <c r="B91" s="220"/>
      <c r="C91" s="221"/>
      <c r="D91" s="214" t="s">
        <v>284</v>
      </c>
      <c r="E91" s="222" t="s">
        <v>21</v>
      </c>
      <c r="F91" s="223" t="s">
        <v>1023</v>
      </c>
      <c r="G91" s="221"/>
      <c r="H91" s="224">
        <v>773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284</v>
      </c>
      <c r="AU91" s="230" t="s">
        <v>86</v>
      </c>
      <c r="AV91" s="12" t="s">
        <v>86</v>
      </c>
      <c r="AW91" s="12" t="s">
        <v>39</v>
      </c>
      <c r="AX91" s="12" t="s">
        <v>84</v>
      </c>
      <c r="AY91" s="230" t="s">
        <v>201</v>
      </c>
    </row>
    <row r="92" spans="2:65" s="1" customFormat="1" ht="16.5" customHeight="1">
      <c r="B92" s="42"/>
      <c r="C92" s="202" t="s">
        <v>121</v>
      </c>
      <c r="D92" s="202" t="s">
        <v>204</v>
      </c>
      <c r="E92" s="203" t="s">
        <v>1024</v>
      </c>
      <c r="F92" s="204" t="s">
        <v>1025</v>
      </c>
      <c r="G92" s="205" t="s">
        <v>281</v>
      </c>
      <c r="H92" s="206">
        <v>54</v>
      </c>
      <c r="I92" s="207"/>
      <c r="J92" s="208">
        <f>ROUND(I92*H92,2)</f>
        <v>0</v>
      </c>
      <c r="K92" s="204" t="s">
        <v>214</v>
      </c>
      <c r="L92" s="62"/>
      <c r="M92" s="209" t="s">
        <v>21</v>
      </c>
      <c r="N92" s="210" t="s">
        <v>47</v>
      </c>
      <c r="O92" s="43"/>
      <c r="P92" s="211">
        <f>O92*H92</f>
        <v>0</v>
      </c>
      <c r="Q92" s="211">
        <v>0</v>
      </c>
      <c r="R92" s="211">
        <f>Q92*H92</f>
        <v>0</v>
      </c>
      <c r="S92" s="211">
        <v>0.17</v>
      </c>
      <c r="T92" s="212">
        <f>S92*H92</f>
        <v>9.1800000000000015</v>
      </c>
      <c r="AR92" s="25" t="s">
        <v>219</v>
      </c>
      <c r="AT92" s="25" t="s">
        <v>204</v>
      </c>
      <c r="AU92" s="25" t="s">
        <v>86</v>
      </c>
      <c r="AY92" s="25" t="s">
        <v>201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84</v>
      </c>
      <c r="BK92" s="213">
        <f>ROUND(I92*H92,2)</f>
        <v>0</v>
      </c>
      <c r="BL92" s="25" t="s">
        <v>219</v>
      </c>
      <c r="BM92" s="25" t="s">
        <v>1026</v>
      </c>
    </row>
    <row r="93" spans="2:65" s="1" customFormat="1" ht="27">
      <c r="B93" s="42"/>
      <c r="C93" s="64"/>
      <c r="D93" s="214" t="s">
        <v>210</v>
      </c>
      <c r="E93" s="64"/>
      <c r="F93" s="215" t="s">
        <v>1027</v>
      </c>
      <c r="G93" s="64"/>
      <c r="H93" s="64"/>
      <c r="I93" s="173"/>
      <c r="J93" s="64"/>
      <c r="K93" s="64"/>
      <c r="L93" s="62"/>
      <c r="M93" s="216"/>
      <c r="N93" s="43"/>
      <c r="O93" s="43"/>
      <c r="P93" s="43"/>
      <c r="Q93" s="43"/>
      <c r="R93" s="43"/>
      <c r="S93" s="43"/>
      <c r="T93" s="79"/>
      <c r="AT93" s="25" t="s">
        <v>210</v>
      </c>
      <c r="AU93" s="25" t="s">
        <v>86</v>
      </c>
    </row>
    <row r="94" spans="2:65" s="12" customFormat="1" ht="13.5">
      <c r="B94" s="220"/>
      <c r="C94" s="221"/>
      <c r="D94" s="214" t="s">
        <v>284</v>
      </c>
      <c r="E94" s="222" t="s">
        <v>21</v>
      </c>
      <c r="F94" s="223" t="s">
        <v>1028</v>
      </c>
      <c r="G94" s="221"/>
      <c r="H94" s="224">
        <v>54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284</v>
      </c>
      <c r="AU94" s="230" t="s">
        <v>86</v>
      </c>
      <c r="AV94" s="12" t="s">
        <v>86</v>
      </c>
      <c r="AW94" s="12" t="s">
        <v>39</v>
      </c>
      <c r="AX94" s="12" t="s">
        <v>84</v>
      </c>
      <c r="AY94" s="230" t="s">
        <v>201</v>
      </c>
    </row>
    <row r="95" spans="2:65" s="1" customFormat="1" ht="16.5" customHeight="1">
      <c r="B95" s="42"/>
      <c r="C95" s="202" t="s">
        <v>219</v>
      </c>
      <c r="D95" s="202" t="s">
        <v>204</v>
      </c>
      <c r="E95" s="203" t="s">
        <v>1029</v>
      </c>
      <c r="F95" s="204" t="s">
        <v>1030</v>
      </c>
      <c r="G95" s="205" t="s">
        <v>311</v>
      </c>
      <c r="H95" s="206">
        <v>5</v>
      </c>
      <c r="I95" s="207"/>
      <c r="J95" s="208">
        <f>ROUND(I95*H95,2)</f>
        <v>0</v>
      </c>
      <c r="K95" s="204" t="s">
        <v>214</v>
      </c>
      <c r="L95" s="62"/>
      <c r="M95" s="209" t="s">
        <v>21</v>
      </c>
      <c r="N95" s="210" t="s">
        <v>47</v>
      </c>
      <c r="O95" s="43"/>
      <c r="P95" s="211">
        <f>O95*H95</f>
        <v>0</v>
      </c>
      <c r="Q95" s="211">
        <v>0</v>
      </c>
      <c r="R95" s="211">
        <f>Q95*H95</f>
        <v>0</v>
      </c>
      <c r="S95" s="211">
        <v>0.115</v>
      </c>
      <c r="T95" s="212">
        <f>S95*H95</f>
        <v>0.57500000000000007</v>
      </c>
      <c r="AR95" s="25" t="s">
        <v>219</v>
      </c>
      <c r="AT95" s="25" t="s">
        <v>204</v>
      </c>
      <c r="AU95" s="25" t="s">
        <v>86</v>
      </c>
      <c r="AY95" s="25" t="s">
        <v>201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84</v>
      </c>
      <c r="BK95" s="213">
        <f>ROUND(I95*H95,2)</f>
        <v>0</v>
      </c>
      <c r="BL95" s="25" t="s">
        <v>219</v>
      </c>
      <c r="BM95" s="25" t="s">
        <v>1031</v>
      </c>
    </row>
    <row r="96" spans="2:65" s="1" customFormat="1" ht="27">
      <c r="B96" s="42"/>
      <c r="C96" s="64"/>
      <c r="D96" s="214" t="s">
        <v>210</v>
      </c>
      <c r="E96" s="64"/>
      <c r="F96" s="215" t="s">
        <v>1032</v>
      </c>
      <c r="G96" s="64"/>
      <c r="H96" s="64"/>
      <c r="I96" s="173"/>
      <c r="J96" s="64"/>
      <c r="K96" s="64"/>
      <c r="L96" s="62"/>
      <c r="M96" s="216"/>
      <c r="N96" s="43"/>
      <c r="O96" s="43"/>
      <c r="P96" s="43"/>
      <c r="Q96" s="43"/>
      <c r="R96" s="43"/>
      <c r="S96" s="43"/>
      <c r="T96" s="79"/>
      <c r="AT96" s="25" t="s">
        <v>210</v>
      </c>
      <c r="AU96" s="25" t="s">
        <v>86</v>
      </c>
    </row>
    <row r="97" spans="2:65" s="12" customFormat="1" ht="13.5">
      <c r="B97" s="220"/>
      <c r="C97" s="221"/>
      <c r="D97" s="214" t="s">
        <v>284</v>
      </c>
      <c r="E97" s="222" t="s">
        <v>21</v>
      </c>
      <c r="F97" s="223" t="s">
        <v>1033</v>
      </c>
      <c r="G97" s="221"/>
      <c r="H97" s="224">
        <v>5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284</v>
      </c>
      <c r="AU97" s="230" t="s">
        <v>86</v>
      </c>
      <c r="AV97" s="12" t="s">
        <v>86</v>
      </c>
      <c r="AW97" s="12" t="s">
        <v>39</v>
      </c>
      <c r="AX97" s="12" t="s">
        <v>84</v>
      </c>
      <c r="AY97" s="230" t="s">
        <v>201</v>
      </c>
    </row>
    <row r="98" spans="2:65" s="1" customFormat="1" ht="25.5" customHeight="1">
      <c r="B98" s="42"/>
      <c r="C98" s="202" t="s">
        <v>200</v>
      </c>
      <c r="D98" s="202" t="s">
        <v>204</v>
      </c>
      <c r="E98" s="203" t="s">
        <v>1034</v>
      </c>
      <c r="F98" s="204" t="s">
        <v>1035</v>
      </c>
      <c r="G98" s="205" t="s">
        <v>288</v>
      </c>
      <c r="H98" s="206">
        <v>146</v>
      </c>
      <c r="I98" s="207"/>
      <c r="J98" s="208">
        <f>ROUND(I98*H98,2)</f>
        <v>0</v>
      </c>
      <c r="K98" s="204" t="s">
        <v>214</v>
      </c>
      <c r="L98" s="62"/>
      <c r="M98" s="209" t="s">
        <v>21</v>
      </c>
      <c r="N98" s="210" t="s">
        <v>47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219</v>
      </c>
      <c r="AT98" s="25" t="s">
        <v>204</v>
      </c>
      <c r="AU98" s="25" t="s">
        <v>86</v>
      </c>
      <c r="AY98" s="25" t="s">
        <v>201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84</v>
      </c>
      <c r="BK98" s="213">
        <f>ROUND(I98*H98,2)</f>
        <v>0</v>
      </c>
      <c r="BL98" s="25" t="s">
        <v>219</v>
      </c>
      <c r="BM98" s="25" t="s">
        <v>1036</v>
      </c>
    </row>
    <row r="99" spans="2:65" s="1" customFormat="1" ht="40.5">
      <c r="B99" s="42"/>
      <c r="C99" s="64"/>
      <c r="D99" s="214" t="s">
        <v>210</v>
      </c>
      <c r="E99" s="64"/>
      <c r="F99" s="215" t="s">
        <v>1037</v>
      </c>
      <c r="G99" s="64"/>
      <c r="H99" s="64"/>
      <c r="I99" s="173"/>
      <c r="J99" s="64"/>
      <c r="K99" s="64"/>
      <c r="L99" s="62"/>
      <c r="M99" s="216"/>
      <c r="N99" s="43"/>
      <c r="O99" s="43"/>
      <c r="P99" s="43"/>
      <c r="Q99" s="43"/>
      <c r="R99" s="43"/>
      <c r="S99" s="43"/>
      <c r="T99" s="79"/>
      <c r="AT99" s="25" t="s">
        <v>210</v>
      </c>
      <c r="AU99" s="25" t="s">
        <v>86</v>
      </c>
    </row>
    <row r="100" spans="2:65" s="14" customFormat="1" ht="13.5">
      <c r="B100" s="242"/>
      <c r="C100" s="243"/>
      <c r="D100" s="214" t="s">
        <v>284</v>
      </c>
      <c r="E100" s="244" t="s">
        <v>21</v>
      </c>
      <c r="F100" s="245" t="s">
        <v>468</v>
      </c>
      <c r="G100" s="243"/>
      <c r="H100" s="244" t="s">
        <v>21</v>
      </c>
      <c r="I100" s="246"/>
      <c r="J100" s="243"/>
      <c r="K100" s="243"/>
      <c r="L100" s="247"/>
      <c r="M100" s="248"/>
      <c r="N100" s="249"/>
      <c r="O100" s="249"/>
      <c r="P100" s="249"/>
      <c r="Q100" s="249"/>
      <c r="R100" s="249"/>
      <c r="S100" s="249"/>
      <c r="T100" s="250"/>
      <c r="AT100" s="251" t="s">
        <v>284</v>
      </c>
      <c r="AU100" s="251" t="s">
        <v>86</v>
      </c>
      <c r="AV100" s="14" t="s">
        <v>84</v>
      </c>
      <c r="AW100" s="14" t="s">
        <v>39</v>
      </c>
      <c r="AX100" s="14" t="s">
        <v>76</v>
      </c>
      <c r="AY100" s="251" t="s">
        <v>201</v>
      </c>
    </row>
    <row r="101" spans="2:65" s="12" customFormat="1" ht="13.5">
      <c r="B101" s="220"/>
      <c r="C101" s="221"/>
      <c r="D101" s="214" t="s">
        <v>284</v>
      </c>
      <c r="E101" s="222" t="s">
        <v>21</v>
      </c>
      <c r="F101" s="223" t="s">
        <v>1038</v>
      </c>
      <c r="G101" s="221"/>
      <c r="H101" s="224">
        <v>13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284</v>
      </c>
      <c r="AU101" s="230" t="s">
        <v>86</v>
      </c>
      <c r="AV101" s="12" t="s">
        <v>86</v>
      </c>
      <c r="AW101" s="12" t="s">
        <v>39</v>
      </c>
      <c r="AX101" s="12" t="s">
        <v>76</v>
      </c>
      <c r="AY101" s="230" t="s">
        <v>201</v>
      </c>
    </row>
    <row r="102" spans="2:65" s="12" customFormat="1" ht="13.5">
      <c r="B102" s="220"/>
      <c r="C102" s="221"/>
      <c r="D102" s="214" t="s">
        <v>284</v>
      </c>
      <c r="E102" s="222" t="s">
        <v>21</v>
      </c>
      <c r="F102" s="223" t="s">
        <v>1039</v>
      </c>
      <c r="G102" s="221"/>
      <c r="H102" s="224">
        <v>16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284</v>
      </c>
      <c r="AU102" s="230" t="s">
        <v>86</v>
      </c>
      <c r="AV102" s="12" t="s">
        <v>86</v>
      </c>
      <c r="AW102" s="12" t="s">
        <v>39</v>
      </c>
      <c r="AX102" s="12" t="s">
        <v>76</v>
      </c>
      <c r="AY102" s="230" t="s">
        <v>201</v>
      </c>
    </row>
    <row r="103" spans="2:65" s="12" customFormat="1" ht="13.5">
      <c r="B103" s="220"/>
      <c r="C103" s="221"/>
      <c r="D103" s="214" t="s">
        <v>284</v>
      </c>
      <c r="E103" s="222" t="s">
        <v>21</v>
      </c>
      <c r="F103" s="223" t="s">
        <v>1040</v>
      </c>
      <c r="G103" s="221"/>
      <c r="H103" s="224">
        <v>25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284</v>
      </c>
      <c r="AU103" s="230" t="s">
        <v>86</v>
      </c>
      <c r="AV103" s="12" t="s">
        <v>86</v>
      </c>
      <c r="AW103" s="12" t="s">
        <v>39</v>
      </c>
      <c r="AX103" s="12" t="s">
        <v>76</v>
      </c>
      <c r="AY103" s="230" t="s">
        <v>201</v>
      </c>
    </row>
    <row r="104" spans="2:65" s="12" customFormat="1" ht="13.5">
      <c r="B104" s="220"/>
      <c r="C104" s="221"/>
      <c r="D104" s="214" t="s">
        <v>284</v>
      </c>
      <c r="E104" s="222" t="s">
        <v>21</v>
      </c>
      <c r="F104" s="223" t="s">
        <v>1041</v>
      </c>
      <c r="G104" s="221"/>
      <c r="H104" s="224">
        <v>92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284</v>
      </c>
      <c r="AU104" s="230" t="s">
        <v>86</v>
      </c>
      <c r="AV104" s="12" t="s">
        <v>86</v>
      </c>
      <c r="AW104" s="12" t="s">
        <v>39</v>
      </c>
      <c r="AX104" s="12" t="s">
        <v>76</v>
      </c>
      <c r="AY104" s="230" t="s">
        <v>201</v>
      </c>
    </row>
    <row r="105" spans="2:65" s="13" customFormat="1" ht="13.5">
      <c r="B105" s="231"/>
      <c r="C105" s="232"/>
      <c r="D105" s="214" t="s">
        <v>284</v>
      </c>
      <c r="E105" s="233" t="s">
        <v>21</v>
      </c>
      <c r="F105" s="234" t="s">
        <v>293</v>
      </c>
      <c r="G105" s="232"/>
      <c r="H105" s="235">
        <v>146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284</v>
      </c>
      <c r="AU105" s="241" t="s">
        <v>86</v>
      </c>
      <c r="AV105" s="13" t="s">
        <v>219</v>
      </c>
      <c r="AW105" s="13" t="s">
        <v>39</v>
      </c>
      <c r="AX105" s="13" t="s">
        <v>84</v>
      </c>
      <c r="AY105" s="241" t="s">
        <v>201</v>
      </c>
    </row>
    <row r="106" spans="2:65" s="1" customFormat="1" ht="25.5" customHeight="1">
      <c r="B106" s="42"/>
      <c r="C106" s="202" t="s">
        <v>226</v>
      </c>
      <c r="D106" s="202" t="s">
        <v>204</v>
      </c>
      <c r="E106" s="203" t="s">
        <v>476</v>
      </c>
      <c r="F106" s="204" t="s">
        <v>477</v>
      </c>
      <c r="G106" s="205" t="s">
        <v>288</v>
      </c>
      <c r="H106" s="206">
        <v>160</v>
      </c>
      <c r="I106" s="207"/>
      <c r="J106" s="208">
        <f>ROUND(I106*H106,2)</f>
        <v>0</v>
      </c>
      <c r="K106" s="204" t="s">
        <v>21</v>
      </c>
      <c r="L106" s="62"/>
      <c r="M106" s="209" t="s">
        <v>21</v>
      </c>
      <c r="N106" s="210" t="s">
        <v>47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219</v>
      </c>
      <c r="AT106" s="25" t="s">
        <v>204</v>
      </c>
      <c r="AU106" s="25" t="s">
        <v>86</v>
      </c>
      <c r="AY106" s="25" t="s">
        <v>201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84</v>
      </c>
      <c r="BK106" s="213">
        <f>ROUND(I106*H106,2)</f>
        <v>0</v>
      </c>
      <c r="BL106" s="25" t="s">
        <v>219</v>
      </c>
      <c r="BM106" s="25" t="s">
        <v>1042</v>
      </c>
    </row>
    <row r="107" spans="2:65" s="1" customFormat="1" ht="27">
      <c r="B107" s="42"/>
      <c r="C107" s="64"/>
      <c r="D107" s="214" t="s">
        <v>210</v>
      </c>
      <c r="E107" s="64"/>
      <c r="F107" s="215" t="s">
        <v>477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210</v>
      </c>
      <c r="AU107" s="25" t="s">
        <v>86</v>
      </c>
    </row>
    <row r="108" spans="2:65" s="14" customFormat="1" ht="13.5">
      <c r="B108" s="242"/>
      <c r="C108" s="243"/>
      <c r="D108" s="214" t="s">
        <v>284</v>
      </c>
      <c r="E108" s="244" t="s">
        <v>21</v>
      </c>
      <c r="F108" s="245" t="s">
        <v>1043</v>
      </c>
      <c r="G108" s="243"/>
      <c r="H108" s="244" t="s">
        <v>21</v>
      </c>
      <c r="I108" s="246"/>
      <c r="J108" s="243"/>
      <c r="K108" s="243"/>
      <c r="L108" s="247"/>
      <c r="M108" s="248"/>
      <c r="N108" s="249"/>
      <c r="O108" s="249"/>
      <c r="P108" s="249"/>
      <c r="Q108" s="249"/>
      <c r="R108" s="249"/>
      <c r="S108" s="249"/>
      <c r="T108" s="250"/>
      <c r="AT108" s="251" t="s">
        <v>284</v>
      </c>
      <c r="AU108" s="251" t="s">
        <v>86</v>
      </c>
      <c r="AV108" s="14" t="s">
        <v>84</v>
      </c>
      <c r="AW108" s="14" t="s">
        <v>39</v>
      </c>
      <c r="AX108" s="14" t="s">
        <v>76</v>
      </c>
      <c r="AY108" s="251" t="s">
        <v>201</v>
      </c>
    </row>
    <row r="109" spans="2:65" s="12" customFormat="1" ht="13.5">
      <c r="B109" s="220"/>
      <c r="C109" s="221"/>
      <c r="D109" s="214" t="s">
        <v>284</v>
      </c>
      <c r="E109" s="222" t="s">
        <v>21</v>
      </c>
      <c r="F109" s="223" t="s">
        <v>1044</v>
      </c>
      <c r="G109" s="221"/>
      <c r="H109" s="224">
        <v>8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284</v>
      </c>
      <c r="AU109" s="230" t="s">
        <v>86</v>
      </c>
      <c r="AV109" s="12" t="s">
        <v>86</v>
      </c>
      <c r="AW109" s="12" t="s">
        <v>39</v>
      </c>
      <c r="AX109" s="12" t="s">
        <v>76</v>
      </c>
      <c r="AY109" s="230" t="s">
        <v>201</v>
      </c>
    </row>
    <row r="110" spans="2:65" s="12" customFormat="1" ht="13.5">
      <c r="B110" s="220"/>
      <c r="C110" s="221"/>
      <c r="D110" s="214" t="s">
        <v>284</v>
      </c>
      <c r="E110" s="222" t="s">
        <v>21</v>
      </c>
      <c r="F110" s="223" t="s">
        <v>1045</v>
      </c>
      <c r="G110" s="221"/>
      <c r="H110" s="224">
        <v>144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284</v>
      </c>
      <c r="AU110" s="230" t="s">
        <v>86</v>
      </c>
      <c r="AV110" s="12" t="s">
        <v>86</v>
      </c>
      <c r="AW110" s="12" t="s">
        <v>39</v>
      </c>
      <c r="AX110" s="12" t="s">
        <v>76</v>
      </c>
      <c r="AY110" s="230" t="s">
        <v>201</v>
      </c>
    </row>
    <row r="111" spans="2:65" s="12" customFormat="1" ht="13.5">
      <c r="B111" s="220"/>
      <c r="C111" s="221"/>
      <c r="D111" s="214" t="s">
        <v>284</v>
      </c>
      <c r="E111" s="222" t="s">
        <v>21</v>
      </c>
      <c r="F111" s="223" t="s">
        <v>1046</v>
      </c>
      <c r="G111" s="221"/>
      <c r="H111" s="224">
        <v>8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284</v>
      </c>
      <c r="AU111" s="230" t="s">
        <v>86</v>
      </c>
      <c r="AV111" s="12" t="s">
        <v>86</v>
      </c>
      <c r="AW111" s="12" t="s">
        <v>39</v>
      </c>
      <c r="AX111" s="12" t="s">
        <v>76</v>
      </c>
      <c r="AY111" s="230" t="s">
        <v>201</v>
      </c>
    </row>
    <row r="112" spans="2:65" s="13" customFormat="1" ht="13.5">
      <c r="B112" s="231"/>
      <c r="C112" s="232"/>
      <c r="D112" s="214" t="s">
        <v>284</v>
      </c>
      <c r="E112" s="233" t="s">
        <v>21</v>
      </c>
      <c r="F112" s="234" t="s">
        <v>293</v>
      </c>
      <c r="G112" s="232"/>
      <c r="H112" s="235">
        <v>160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284</v>
      </c>
      <c r="AU112" s="241" t="s">
        <v>86</v>
      </c>
      <c r="AV112" s="13" t="s">
        <v>219</v>
      </c>
      <c r="AW112" s="13" t="s">
        <v>39</v>
      </c>
      <c r="AX112" s="13" t="s">
        <v>84</v>
      </c>
      <c r="AY112" s="241" t="s">
        <v>201</v>
      </c>
    </row>
    <row r="113" spans="2:65" s="1" customFormat="1" ht="38.25" customHeight="1">
      <c r="B113" s="42"/>
      <c r="C113" s="202" t="s">
        <v>231</v>
      </c>
      <c r="D113" s="202" t="s">
        <v>204</v>
      </c>
      <c r="E113" s="203" t="s">
        <v>481</v>
      </c>
      <c r="F113" s="204" t="s">
        <v>1047</v>
      </c>
      <c r="G113" s="205" t="s">
        <v>288</v>
      </c>
      <c r="H113" s="206">
        <v>146</v>
      </c>
      <c r="I113" s="207"/>
      <c r="J113" s="208">
        <f>ROUND(I113*H113,2)</f>
        <v>0</v>
      </c>
      <c r="K113" s="204" t="s">
        <v>21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5" t="s">
        <v>219</v>
      </c>
      <c r="AT113" s="25" t="s">
        <v>204</v>
      </c>
      <c r="AU113" s="25" t="s">
        <v>86</v>
      </c>
      <c r="AY113" s="25" t="s">
        <v>201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219</v>
      </c>
      <c r="BM113" s="25" t="s">
        <v>1048</v>
      </c>
    </row>
    <row r="114" spans="2:65" s="1" customFormat="1" ht="40.5">
      <c r="B114" s="42"/>
      <c r="C114" s="64"/>
      <c r="D114" s="214" t="s">
        <v>210</v>
      </c>
      <c r="E114" s="64"/>
      <c r="F114" s="215" t="s">
        <v>484</v>
      </c>
      <c r="G114" s="64"/>
      <c r="H114" s="64"/>
      <c r="I114" s="173"/>
      <c r="J114" s="64"/>
      <c r="K114" s="64"/>
      <c r="L114" s="62"/>
      <c r="M114" s="216"/>
      <c r="N114" s="43"/>
      <c r="O114" s="43"/>
      <c r="P114" s="43"/>
      <c r="Q114" s="43"/>
      <c r="R114" s="43"/>
      <c r="S114" s="43"/>
      <c r="T114" s="79"/>
      <c r="AT114" s="25" t="s">
        <v>210</v>
      </c>
      <c r="AU114" s="25" t="s">
        <v>86</v>
      </c>
    </row>
    <row r="115" spans="2:65" s="12" customFormat="1" ht="13.5">
      <c r="B115" s="220"/>
      <c r="C115" s="221"/>
      <c r="D115" s="214" t="s">
        <v>284</v>
      </c>
      <c r="E115" s="222" t="s">
        <v>21</v>
      </c>
      <c r="F115" s="223" t="s">
        <v>1049</v>
      </c>
      <c r="G115" s="221"/>
      <c r="H115" s="224">
        <v>146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284</v>
      </c>
      <c r="AU115" s="230" t="s">
        <v>86</v>
      </c>
      <c r="AV115" s="12" t="s">
        <v>86</v>
      </c>
      <c r="AW115" s="12" t="s">
        <v>39</v>
      </c>
      <c r="AX115" s="12" t="s">
        <v>84</v>
      </c>
      <c r="AY115" s="230" t="s">
        <v>201</v>
      </c>
    </row>
    <row r="116" spans="2:65" s="1" customFormat="1" ht="16.5" customHeight="1">
      <c r="B116" s="42"/>
      <c r="C116" s="202" t="s">
        <v>235</v>
      </c>
      <c r="D116" s="202" t="s">
        <v>204</v>
      </c>
      <c r="E116" s="203" t="s">
        <v>486</v>
      </c>
      <c r="F116" s="204" t="s">
        <v>487</v>
      </c>
      <c r="G116" s="205" t="s">
        <v>288</v>
      </c>
      <c r="H116" s="206">
        <v>8</v>
      </c>
      <c r="I116" s="207"/>
      <c r="J116" s="208">
        <f>ROUND(I116*H116,2)</f>
        <v>0</v>
      </c>
      <c r="K116" s="204" t="s">
        <v>214</v>
      </c>
      <c r="L116" s="62"/>
      <c r="M116" s="209" t="s">
        <v>21</v>
      </c>
      <c r="N116" s="210" t="s">
        <v>47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219</v>
      </c>
      <c r="AT116" s="25" t="s">
        <v>204</v>
      </c>
      <c r="AU116" s="25" t="s">
        <v>86</v>
      </c>
      <c r="AY116" s="25" t="s">
        <v>201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219</v>
      </c>
      <c r="BM116" s="25" t="s">
        <v>1050</v>
      </c>
    </row>
    <row r="117" spans="2:65" s="1" customFormat="1" ht="40.5">
      <c r="B117" s="42"/>
      <c r="C117" s="64"/>
      <c r="D117" s="214" t="s">
        <v>210</v>
      </c>
      <c r="E117" s="64"/>
      <c r="F117" s="215" t="s">
        <v>489</v>
      </c>
      <c r="G117" s="64"/>
      <c r="H117" s="64"/>
      <c r="I117" s="173"/>
      <c r="J117" s="64"/>
      <c r="K117" s="64"/>
      <c r="L117" s="62"/>
      <c r="M117" s="216"/>
      <c r="N117" s="43"/>
      <c r="O117" s="43"/>
      <c r="P117" s="43"/>
      <c r="Q117" s="43"/>
      <c r="R117" s="43"/>
      <c r="S117" s="43"/>
      <c r="T117" s="79"/>
      <c r="AT117" s="25" t="s">
        <v>210</v>
      </c>
      <c r="AU117" s="25" t="s">
        <v>86</v>
      </c>
    </row>
    <row r="118" spans="2:65" s="14" customFormat="1" ht="13.5">
      <c r="B118" s="242"/>
      <c r="C118" s="243"/>
      <c r="D118" s="214" t="s">
        <v>284</v>
      </c>
      <c r="E118" s="244" t="s">
        <v>21</v>
      </c>
      <c r="F118" s="245" t="s">
        <v>468</v>
      </c>
      <c r="G118" s="243"/>
      <c r="H118" s="244" t="s">
        <v>21</v>
      </c>
      <c r="I118" s="246"/>
      <c r="J118" s="243"/>
      <c r="K118" s="243"/>
      <c r="L118" s="247"/>
      <c r="M118" s="248"/>
      <c r="N118" s="249"/>
      <c r="O118" s="249"/>
      <c r="P118" s="249"/>
      <c r="Q118" s="249"/>
      <c r="R118" s="249"/>
      <c r="S118" s="249"/>
      <c r="T118" s="250"/>
      <c r="AT118" s="251" t="s">
        <v>284</v>
      </c>
      <c r="AU118" s="251" t="s">
        <v>86</v>
      </c>
      <c r="AV118" s="14" t="s">
        <v>84</v>
      </c>
      <c r="AW118" s="14" t="s">
        <v>39</v>
      </c>
      <c r="AX118" s="14" t="s">
        <v>76</v>
      </c>
      <c r="AY118" s="251" t="s">
        <v>201</v>
      </c>
    </row>
    <row r="119" spans="2:65" s="12" customFormat="1" ht="13.5">
      <c r="B119" s="220"/>
      <c r="C119" s="221"/>
      <c r="D119" s="214" t="s">
        <v>284</v>
      </c>
      <c r="E119" s="222" t="s">
        <v>21</v>
      </c>
      <c r="F119" s="223" t="s">
        <v>1051</v>
      </c>
      <c r="G119" s="221"/>
      <c r="H119" s="224">
        <v>4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284</v>
      </c>
      <c r="AU119" s="230" t="s">
        <v>86</v>
      </c>
      <c r="AV119" s="12" t="s">
        <v>86</v>
      </c>
      <c r="AW119" s="12" t="s">
        <v>39</v>
      </c>
      <c r="AX119" s="12" t="s">
        <v>76</v>
      </c>
      <c r="AY119" s="230" t="s">
        <v>201</v>
      </c>
    </row>
    <row r="120" spans="2:65" s="12" customFormat="1" ht="13.5">
      <c r="B120" s="220"/>
      <c r="C120" s="221"/>
      <c r="D120" s="214" t="s">
        <v>284</v>
      </c>
      <c r="E120" s="222" t="s">
        <v>21</v>
      </c>
      <c r="F120" s="223" t="s">
        <v>1052</v>
      </c>
      <c r="G120" s="221"/>
      <c r="H120" s="224">
        <v>4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284</v>
      </c>
      <c r="AU120" s="230" t="s">
        <v>86</v>
      </c>
      <c r="AV120" s="12" t="s">
        <v>86</v>
      </c>
      <c r="AW120" s="12" t="s">
        <v>39</v>
      </c>
      <c r="AX120" s="12" t="s">
        <v>76</v>
      </c>
      <c r="AY120" s="230" t="s">
        <v>201</v>
      </c>
    </row>
    <row r="121" spans="2:65" s="13" customFormat="1" ht="13.5">
      <c r="B121" s="231"/>
      <c r="C121" s="232"/>
      <c r="D121" s="214" t="s">
        <v>284</v>
      </c>
      <c r="E121" s="233" t="s">
        <v>21</v>
      </c>
      <c r="F121" s="234" t="s">
        <v>293</v>
      </c>
      <c r="G121" s="232"/>
      <c r="H121" s="235">
        <v>8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284</v>
      </c>
      <c r="AU121" s="241" t="s">
        <v>86</v>
      </c>
      <c r="AV121" s="13" t="s">
        <v>219</v>
      </c>
      <c r="AW121" s="13" t="s">
        <v>39</v>
      </c>
      <c r="AX121" s="13" t="s">
        <v>84</v>
      </c>
      <c r="AY121" s="241" t="s">
        <v>201</v>
      </c>
    </row>
    <row r="122" spans="2:65" s="1" customFormat="1" ht="25.5" customHeight="1">
      <c r="B122" s="42"/>
      <c r="C122" s="202" t="s">
        <v>241</v>
      </c>
      <c r="D122" s="202" t="s">
        <v>204</v>
      </c>
      <c r="E122" s="203" t="s">
        <v>492</v>
      </c>
      <c r="F122" s="204" t="s">
        <v>493</v>
      </c>
      <c r="G122" s="205" t="s">
        <v>288</v>
      </c>
      <c r="H122" s="206">
        <v>92</v>
      </c>
      <c r="I122" s="207"/>
      <c r="J122" s="208">
        <f>ROUND(I122*H122,2)</f>
        <v>0</v>
      </c>
      <c r="K122" s="204" t="s">
        <v>214</v>
      </c>
      <c r="L122" s="62"/>
      <c r="M122" s="209" t="s">
        <v>21</v>
      </c>
      <c r="N122" s="210" t="s">
        <v>47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219</v>
      </c>
      <c r="AT122" s="25" t="s">
        <v>204</v>
      </c>
      <c r="AU122" s="25" t="s">
        <v>86</v>
      </c>
      <c r="AY122" s="25" t="s">
        <v>201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84</v>
      </c>
      <c r="BK122" s="213">
        <f>ROUND(I122*H122,2)</f>
        <v>0</v>
      </c>
      <c r="BL122" s="25" t="s">
        <v>219</v>
      </c>
      <c r="BM122" s="25" t="s">
        <v>1053</v>
      </c>
    </row>
    <row r="123" spans="2:65" s="1" customFormat="1" ht="27">
      <c r="B123" s="42"/>
      <c r="C123" s="64"/>
      <c r="D123" s="214" t="s">
        <v>210</v>
      </c>
      <c r="E123" s="64"/>
      <c r="F123" s="215" t="s">
        <v>495</v>
      </c>
      <c r="G123" s="64"/>
      <c r="H123" s="64"/>
      <c r="I123" s="173"/>
      <c r="J123" s="64"/>
      <c r="K123" s="64"/>
      <c r="L123" s="62"/>
      <c r="M123" s="216"/>
      <c r="N123" s="43"/>
      <c r="O123" s="43"/>
      <c r="P123" s="43"/>
      <c r="Q123" s="43"/>
      <c r="R123" s="43"/>
      <c r="S123" s="43"/>
      <c r="T123" s="79"/>
      <c r="AT123" s="25" t="s">
        <v>210</v>
      </c>
      <c r="AU123" s="25" t="s">
        <v>86</v>
      </c>
    </row>
    <row r="124" spans="2:65" s="12" customFormat="1" ht="13.5">
      <c r="B124" s="220"/>
      <c r="C124" s="221"/>
      <c r="D124" s="214" t="s">
        <v>284</v>
      </c>
      <c r="E124" s="222" t="s">
        <v>21</v>
      </c>
      <c r="F124" s="223" t="s">
        <v>1054</v>
      </c>
      <c r="G124" s="221"/>
      <c r="H124" s="224">
        <v>92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284</v>
      </c>
      <c r="AU124" s="230" t="s">
        <v>86</v>
      </c>
      <c r="AV124" s="12" t="s">
        <v>86</v>
      </c>
      <c r="AW124" s="12" t="s">
        <v>39</v>
      </c>
      <c r="AX124" s="12" t="s">
        <v>84</v>
      </c>
      <c r="AY124" s="230" t="s">
        <v>201</v>
      </c>
    </row>
    <row r="125" spans="2:65" s="1" customFormat="1" ht="16.5" customHeight="1">
      <c r="B125" s="42"/>
      <c r="C125" s="255" t="s">
        <v>245</v>
      </c>
      <c r="D125" s="255" t="s">
        <v>497</v>
      </c>
      <c r="E125" s="256" t="s">
        <v>498</v>
      </c>
      <c r="F125" s="257" t="s">
        <v>499</v>
      </c>
      <c r="G125" s="258" t="s">
        <v>335</v>
      </c>
      <c r="H125" s="259">
        <v>184</v>
      </c>
      <c r="I125" s="260"/>
      <c r="J125" s="261">
        <f>ROUND(I125*H125,2)</f>
        <v>0</v>
      </c>
      <c r="K125" s="257" t="s">
        <v>214</v>
      </c>
      <c r="L125" s="262"/>
      <c r="M125" s="263" t="s">
        <v>21</v>
      </c>
      <c r="N125" s="264" t="s">
        <v>47</v>
      </c>
      <c r="O125" s="43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235</v>
      </c>
      <c r="AT125" s="25" t="s">
        <v>497</v>
      </c>
      <c r="AU125" s="25" t="s">
        <v>86</v>
      </c>
      <c r="AY125" s="25" t="s">
        <v>201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84</v>
      </c>
      <c r="BK125" s="213">
        <f>ROUND(I125*H125,2)</f>
        <v>0</v>
      </c>
      <c r="BL125" s="25" t="s">
        <v>219</v>
      </c>
      <c r="BM125" s="25" t="s">
        <v>1055</v>
      </c>
    </row>
    <row r="126" spans="2:65" s="1" customFormat="1" ht="13.5">
      <c r="B126" s="42"/>
      <c r="C126" s="64"/>
      <c r="D126" s="214" t="s">
        <v>210</v>
      </c>
      <c r="E126" s="64"/>
      <c r="F126" s="215" t="s">
        <v>499</v>
      </c>
      <c r="G126" s="64"/>
      <c r="H126" s="64"/>
      <c r="I126" s="173"/>
      <c r="J126" s="64"/>
      <c r="K126" s="64"/>
      <c r="L126" s="62"/>
      <c r="M126" s="216"/>
      <c r="N126" s="43"/>
      <c r="O126" s="43"/>
      <c r="P126" s="43"/>
      <c r="Q126" s="43"/>
      <c r="R126" s="43"/>
      <c r="S126" s="43"/>
      <c r="T126" s="79"/>
      <c r="AT126" s="25" t="s">
        <v>210</v>
      </c>
      <c r="AU126" s="25" t="s">
        <v>86</v>
      </c>
    </row>
    <row r="127" spans="2:65" s="12" customFormat="1" ht="13.5">
      <c r="B127" s="220"/>
      <c r="C127" s="221"/>
      <c r="D127" s="214" t="s">
        <v>284</v>
      </c>
      <c r="E127" s="222" t="s">
        <v>21</v>
      </c>
      <c r="F127" s="223" t="s">
        <v>1056</v>
      </c>
      <c r="G127" s="221"/>
      <c r="H127" s="224">
        <v>184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284</v>
      </c>
      <c r="AU127" s="230" t="s">
        <v>86</v>
      </c>
      <c r="AV127" s="12" t="s">
        <v>86</v>
      </c>
      <c r="AW127" s="12" t="s">
        <v>39</v>
      </c>
      <c r="AX127" s="12" t="s">
        <v>84</v>
      </c>
      <c r="AY127" s="230" t="s">
        <v>201</v>
      </c>
    </row>
    <row r="128" spans="2:65" s="1" customFormat="1" ht="16.5" customHeight="1">
      <c r="B128" s="42"/>
      <c r="C128" s="202" t="s">
        <v>249</v>
      </c>
      <c r="D128" s="202" t="s">
        <v>204</v>
      </c>
      <c r="E128" s="203" t="s">
        <v>329</v>
      </c>
      <c r="F128" s="204" t="s">
        <v>330</v>
      </c>
      <c r="G128" s="205" t="s">
        <v>288</v>
      </c>
      <c r="H128" s="206">
        <v>146</v>
      </c>
      <c r="I128" s="207"/>
      <c r="J128" s="208">
        <f>ROUND(I128*H128,2)</f>
        <v>0</v>
      </c>
      <c r="K128" s="204" t="s">
        <v>214</v>
      </c>
      <c r="L128" s="62"/>
      <c r="M128" s="209" t="s">
        <v>21</v>
      </c>
      <c r="N128" s="210" t="s">
        <v>47</v>
      </c>
      <c r="O128" s="43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219</v>
      </c>
      <c r="AT128" s="25" t="s">
        <v>204</v>
      </c>
      <c r="AU128" s="25" t="s">
        <v>86</v>
      </c>
      <c r="AY128" s="25" t="s">
        <v>201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84</v>
      </c>
      <c r="BK128" s="213">
        <f>ROUND(I128*H128,2)</f>
        <v>0</v>
      </c>
      <c r="BL128" s="25" t="s">
        <v>219</v>
      </c>
      <c r="BM128" s="25" t="s">
        <v>1057</v>
      </c>
    </row>
    <row r="129" spans="2:65" s="1" customFormat="1" ht="13.5">
      <c r="B129" s="42"/>
      <c r="C129" s="64"/>
      <c r="D129" s="214" t="s">
        <v>210</v>
      </c>
      <c r="E129" s="64"/>
      <c r="F129" s="215" t="s">
        <v>330</v>
      </c>
      <c r="G129" s="64"/>
      <c r="H129" s="64"/>
      <c r="I129" s="173"/>
      <c r="J129" s="64"/>
      <c r="K129" s="64"/>
      <c r="L129" s="62"/>
      <c r="M129" s="216"/>
      <c r="N129" s="43"/>
      <c r="O129" s="43"/>
      <c r="P129" s="43"/>
      <c r="Q129" s="43"/>
      <c r="R129" s="43"/>
      <c r="S129" s="43"/>
      <c r="T129" s="79"/>
      <c r="AT129" s="25" t="s">
        <v>210</v>
      </c>
      <c r="AU129" s="25" t="s">
        <v>86</v>
      </c>
    </row>
    <row r="130" spans="2:65" s="12" customFormat="1" ht="13.5">
      <c r="B130" s="220"/>
      <c r="C130" s="221"/>
      <c r="D130" s="214" t="s">
        <v>284</v>
      </c>
      <c r="E130" s="222" t="s">
        <v>21</v>
      </c>
      <c r="F130" s="223" t="s">
        <v>1049</v>
      </c>
      <c r="G130" s="221"/>
      <c r="H130" s="224">
        <v>146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284</v>
      </c>
      <c r="AU130" s="230" t="s">
        <v>86</v>
      </c>
      <c r="AV130" s="12" t="s">
        <v>86</v>
      </c>
      <c r="AW130" s="12" t="s">
        <v>39</v>
      </c>
      <c r="AX130" s="12" t="s">
        <v>84</v>
      </c>
      <c r="AY130" s="230" t="s">
        <v>201</v>
      </c>
    </row>
    <row r="131" spans="2:65" s="1" customFormat="1" ht="16.5" customHeight="1">
      <c r="B131" s="42"/>
      <c r="C131" s="202" t="s">
        <v>255</v>
      </c>
      <c r="D131" s="202" t="s">
        <v>204</v>
      </c>
      <c r="E131" s="203" t="s">
        <v>333</v>
      </c>
      <c r="F131" s="204" t="s">
        <v>334</v>
      </c>
      <c r="G131" s="205" t="s">
        <v>335</v>
      </c>
      <c r="H131" s="206">
        <v>292</v>
      </c>
      <c r="I131" s="207"/>
      <c r="J131" s="208">
        <f>ROUND(I131*H131,2)</f>
        <v>0</v>
      </c>
      <c r="K131" s="204" t="s">
        <v>214</v>
      </c>
      <c r="L131" s="62"/>
      <c r="M131" s="209" t="s">
        <v>21</v>
      </c>
      <c r="N131" s="210" t="s">
        <v>47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219</v>
      </c>
      <c r="AT131" s="25" t="s">
        <v>204</v>
      </c>
      <c r="AU131" s="25" t="s">
        <v>86</v>
      </c>
      <c r="AY131" s="25" t="s">
        <v>201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84</v>
      </c>
      <c r="BK131" s="213">
        <f>ROUND(I131*H131,2)</f>
        <v>0</v>
      </c>
      <c r="BL131" s="25" t="s">
        <v>219</v>
      </c>
      <c r="BM131" s="25" t="s">
        <v>1058</v>
      </c>
    </row>
    <row r="132" spans="2:65" s="1" customFormat="1" ht="27">
      <c r="B132" s="42"/>
      <c r="C132" s="64"/>
      <c r="D132" s="214" t="s">
        <v>210</v>
      </c>
      <c r="E132" s="64"/>
      <c r="F132" s="215" t="s">
        <v>337</v>
      </c>
      <c r="G132" s="64"/>
      <c r="H132" s="64"/>
      <c r="I132" s="173"/>
      <c r="J132" s="64"/>
      <c r="K132" s="64"/>
      <c r="L132" s="62"/>
      <c r="M132" s="216"/>
      <c r="N132" s="43"/>
      <c r="O132" s="43"/>
      <c r="P132" s="43"/>
      <c r="Q132" s="43"/>
      <c r="R132" s="43"/>
      <c r="S132" s="43"/>
      <c r="T132" s="79"/>
      <c r="AT132" s="25" t="s">
        <v>210</v>
      </c>
      <c r="AU132" s="25" t="s">
        <v>86</v>
      </c>
    </row>
    <row r="133" spans="2:65" s="12" customFormat="1" ht="13.5">
      <c r="B133" s="220"/>
      <c r="C133" s="221"/>
      <c r="D133" s="214" t="s">
        <v>284</v>
      </c>
      <c r="E133" s="222" t="s">
        <v>21</v>
      </c>
      <c r="F133" s="223" t="s">
        <v>1059</v>
      </c>
      <c r="G133" s="221"/>
      <c r="H133" s="224">
        <v>292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284</v>
      </c>
      <c r="AU133" s="230" t="s">
        <v>86</v>
      </c>
      <c r="AV133" s="12" t="s">
        <v>86</v>
      </c>
      <c r="AW133" s="12" t="s">
        <v>39</v>
      </c>
      <c r="AX133" s="12" t="s">
        <v>84</v>
      </c>
      <c r="AY133" s="230" t="s">
        <v>201</v>
      </c>
    </row>
    <row r="134" spans="2:65" s="1" customFormat="1" ht="25.5" customHeight="1">
      <c r="B134" s="42"/>
      <c r="C134" s="202" t="s">
        <v>259</v>
      </c>
      <c r="D134" s="202" t="s">
        <v>204</v>
      </c>
      <c r="E134" s="203" t="s">
        <v>1060</v>
      </c>
      <c r="F134" s="204" t="s">
        <v>1061</v>
      </c>
      <c r="G134" s="205" t="s">
        <v>288</v>
      </c>
      <c r="H134" s="206">
        <v>144</v>
      </c>
      <c r="I134" s="207"/>
      <c r="J134" s="208">
        <f>ROUND(I134*H134,2)</f>
        <v>0</v>
      </c>
      <c r="K134" s="204" t="s">
        <v>214</v>
      </c>
      <c r="L134" s="62"/>
      <c r="M134" s="209" t="s">
        <v>21</v>
      </c>
      <c r="N134" s="210" t="s">
        <v>47</v>
      </c>
      <c r="O134" s="43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25" t="s">
        <v>219</v>
      </c>
      <c r="AT134" s="25" t="s">
        <v>204</v>
      </c>
      <c r="AU134" s="25" t="s">
        <v>86</v>
      </c>
      <c r="AY134" s="25" t="s">
        <v>201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84</v>
      </c>
      <c r="BK134" s="213">
        <f>ROUND(I134*H134,2)</f>
        <v>0</v>
      </c>
      <c r="BL134" s="25" t="s">
        <v>219</v>
      </c>
      <c r="BM134" s="25" t="s">
        <v>1062</v>
      </c>
    </row>
    <row r="135" spans="2:65" s="1" customFormat="1" ht="13.5">
      <c r="B135" s="42"/>
      <c r="C135" s="64"/>
      <c r="D135" s="214" t="s">
        <v>210</v>
      </c>
      <c r="E135" s="64"/>
      <c r="F135" s="215" t="s">
        <v>1063</v>
      </c>
      <c r="G135" s="64"/>
      <c r="H135" s="64"/>
      <c r="I135" s="173"/>
      <c r="J135" s="64"/>
      <c r="K135" s="64"/>
      <c r="L135" s="62"/>
      <c r="M135" s="216"/>
      <c r="N135" s="43"/>
      <c r="O135" s="43"/>
      <c r="P135" s="43"/>
      <c r="Q135" s="43"/>
      <c r="R135" s="43"/>
      <c r="S135" s="43"/>
      <c r="T135" s="79"/>
      <c r="AT135" s="25" t="s">
        <v>210</v>
      </c>
      <c r="AU135" s="25" t="s">
        <v>86</v>
      </c>
    </row>
    <row r="136" spans="2:65" s="14" customFormat="1" ht="13.5">
      <c r="B136" s="242"/>
      <c r="C136" s="243"/>
      <c r="D136" s="214" t="s">
        <v>284</v>
      </c>
      <c r="E136" s="244" t="s">
        <v>21</v>
      </c>
      <c r="F136" s="245" t="s">
        <v>468</v>
      </c>
      <c r="G136" s="243"/>
      <c r="H136" s="244" t="s">
        <v>21</v>
      </c>
      <c r="I136" s="246"/>
      <c r="J136" s="243"/>
      <c r="K136" s="243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284</v>
      </c>
      <c r="AU136" s="251" t="s">
        <v>86</v>
      </c>
      <c r="AV136" s="14" t="s">
        <v>84</v>
      </c>
      <c r="AW136" s="14" t="s">
        <v>39</v>
      </c>
      <c r="AX136" s="14" t="s">
        <v>76</v>
      </c>
      <c r="AY136" s="251" t="s">
        <v>201</v>
      </c>
    </row>
    <row r="137" spans="2:65" s="12" customFormat="1" ht="13.5">
      <c r="B137" s="220"/>
      <c r="C137" s="221"/>
      <c r="D137" s="214" t="s">
        <v>284</v>
      </c>
      <c r="E137" s="222" t="s">
        <v>21</v>
      </c>
      <c r="F137" s="223" t="s">
        <v>1064</v>
      </c>
      <c r="G137" s="221"/>
      <c r="H137" s="224">
        <v>144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284</v>
      </c>
      <c r="AU137" s="230" t="s">
        <v>86</v>
      </c>
      <c r="AV137" s="12" t="s">
        <v>86</v>
      </c>
      <c r="AW137" s="12" t="s">
        <v>39</v>
      </c>
      <c r="AX137" s="12" t="s">
        <v>84</v>
      </c>
      <c r="AY137" s="230" t="s">
        <v>201</v>
      </c>
    </row>
    <row r="138" spans="2:65" s="1" customFormat="1" ht="16.5" customHeight="1">
      <c r="B138" s="42"/>
      <c r="C138" s="202" t="s">
        <v>263</v>
      </c>
      <c r="D138" s="202" t="s">
        <v>204</v>
      </c>
      <c r="E138" s="203" t="s">
        <v>505</v>
      </c>
      <c r="F138" s="204" t="s">
        <v>506</v>
      </c>
      <c r="G138" s="205" t="s">
        <v>281</v>
      </c>
      <c r="H138" s="206">
        <v>234</v>
      </c>
      <c r="I138" s="207"/>
      <c r="J138" s="208">
        <f>ROUND(I138*H138,2)</f>
        <v>0</v>
      </c>
      <c r="K138" s="204" t="s">
        <v>214</v>
      </c>
      <c r="L138" s="62"/>
      <c r="M138" s="209" t="s">
        <v>21</v>
      </c>
      <c r="N138" s="210" t="s">
        <v>47</v>
      </c>
      <c r="O138" s="4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219</v>
      </c>
      <c r="AT138" s="25" t="s">
        <v>204</v>
      </c>
      <c r="AU138" s="25" t="s">
        <v>86</v>
      </c>
      <c r="AY138" s="25" t="s">
        <v>201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84</v>
      </c>
      <c r="BK138" s="213">
        <f>ROUND(I138*H138,2)</f>
        <v>0</v>
      </c>
      <c r="BL138" s="25" t="s">
        <v>219</v>
      </c>
      <c r="BM138" s="25" t="s">
        <v>1065</v>
      </c>
    </row>
    <row r="139" spans="2:65" s="1" customFormat="1" ht="13.5">
      <c r="B139" s="42"/>
      <c r="C139" s="64"/>
      <c r="D139" s="214" t="s">
        <v>210</v>
      </c>
      <c r="E139" s="64"/>
      <c r="F139" s="215" t="s">
        <v>508</v>
      </c>
      <c r="G139" s="64"/>
      <c r="H139" s="64"/>
      <c r="I139" s="173"/>
      <c r="J139" s="64"/>
      <c r="K139" s="64"/>
      <c r="L139" s="62"/>
      <c r="M139" s="216"/>
      <c r="N139" s="43"/>
      <c r="O139" s="43"/>
      <c r="P139" s="43"/>
      <c r="Q139" s="43"/>
      <c r="R139" s="43"/>
      <c r="S139" s="43"/>
      <c r="T139" s="79"/>
      <c r="AT139" s="25" t="s">
        <v>210</v>
      </c>
      <c r="AU139" s="25" t="s">
        <v>86</v>
      </c>
    </row>
    <row r="140" spans="2:65" s="14" customFormat="1" ht="13.5">
      <c r="B140" s="242"/>
      <c r="C140" s="243"/>
      <c r="D140" s="214" t="s">
        <v>284</v>
      </c>
      <c r="E140" s="244" t="s">
        <v>21</v>
      </c>
      <c r="F140" s="245" t="s">
        <v>509</v>
      </c>
      <c r="G140" s="243"/>
      <c r="H140" s="244" t="s">
        <v>21</v>
      </c>
      <c r="I140" s="246"/>
      <c r="J140" s="243"/>
      <c r="K140" s="243"/>
      <c r="L140" s="247"/>
      <c r="M140" s="248"/>
      <c r="N140" s="249"/>
      <c r="O140" s="249"/>
      <c r="P140" s="249"/>
      <c r="Q140" s="249"/>
      <c r="R140" s="249"/>
      <c r="S140" s="249"/>
      <c r="T140" s="250"/>
      <c r="AT140" s="251" t="s">
        <v>284</v>
      </c>
      <c r="AU140" s="251" t="s">
        <v>86</v>
      </c>
      <c r="AV140" s="14" t="s">
        <v>84</v>
      </c>
      <c r="AW140" s="14" t="s">
        <v>39</v>
      </c>
      <c r="AX140" s="14" t="s">
        <v>76</v>
      </c>
      <c r="AY140" s="251" t="s">
        <v>201</v>
      </c>
    </row>
    <row r="141" spans="2:65" s="12" customFormat="1" ht="13.5">
      <c r="B141" s="220"/>
      <c r="C141" s="221"/>
      <c r="D141" s="214" t="s">
        <v>284</v>
      </c>
      <c r="E141" s="222" t="s">
        <v>21</v>
      </c>
      <c r="F141" s="223" t="s">
        <v>1066</v>
      </c>
      <c r="G141" s="221"/>
      <c r="H141" s="224">
        <v>234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284</v>
      </c>
      <c r="AU141" s="230" t="s">
        <v>86</v>
      </c>
      <c r="AV141" s="12" t="s">
        <v>86</v>
      </c>
      <c r="AW141" s="12" t="s">
        <v>39</v>
      </c>
      <c r="AX141" s="12" t="s">
        <v>84</v>
      </c>
      <c r="AY141" s="230" t="s">
        <v>201</v>
      </c>
    </row>
    <row r="142" spans="2:65" s="11" customFormat="1" ht="29.85" customHeight="1">
      <c r="B142" s="186"/>
      <c r="C142" s="187"/>
      <c r="D142" s="188" t="s">
        <v>75</v>
      </c>
      <c r="E142" s="200" t="s">
        <v>200</v>
      </c>
      <c r="F142" s="200" t="s">
        <v>551</v>
      </c>
      <c r="G142" s="187"/>
      <c r="H142" s="187"/>
      <c r="I142" s="190"/>
      <c r="J142" s="201">
        <f>BK142</f>
        <v>0</v>
      </c>
      <c r="K142" s="187"/>
      <c r="L142" s="192"/>
      <c r="M142" s="193"/>
      <c r="N142" s="194"/>
      <c r="O142" s="194"/>
      <c r="P142" s="195">
        <f>SUM(P143:P157)</f>
        <v>0</v>
      </c>
      <c r="Q142" s="194"/>
      <c r="R142" s="195">
        <f>SUM(R143:R157)</f>
        <v>109.79718000000001</v>
      </c>
      <c r="S142" s="194"/>
      <c r="T142" s="196">
        <f>SUM(T143:T157)</f>
        <v>0</v>
      </c>
      <c r="AR142" s="197" t="s">
        <v>84</v>
      </c>
      <c r="AT142" s="198" t="s">
        <v>75</v>
      </c>
      <c r="AU142" s="198" t="s">
        <v>84</v>
      </c>
      <c r="AY142" s="197" t="s">
        <v>201</v>
      </c>
      <c r="BK142" s="199">
        <f>SUM(BK143:BK157)</f>
        <v>0</v>
      </c>
    </row>
    <row r="143" spans="2:65" s="1" customFormat="1" ht="16.5" customHeight="1">
      <c r="B143" s="42"/>
      <c r="C143" s="202" t="s">
        <v>10</v>
      </c>
      <c r="D143" s="202" t="s">
        <v>204</v>
      </c>
      <c r="E143" s="203" t="s">
        <v>553</v>
      </c>
      <c r="F143" s="204" t="s">
        <v>554</v>
      </c>
      <c r="G143" s="205" t="s">
        <v>281</v>
      </c>
      <c r="H143" s="206">
        <v>234</v>
      </c>
      <c r="I143" s="207"/>
      <c r="J143" s="208">
        <f>ROUND(I143*H143,2)</f>
        <v>0</v>
      </c>
      <c r="K143" s="204" t="s">
        <v>214</v>
      </c>
      <c r="L143" s="62"/>
      <c r="M143" s="209" t="s">
        <v>21</v>
      </c>
      <c r="N143" s="210" t="s">
        <v>47</v>
      </c>
      <c r="O143" s="43"/>
      <c r="P143" s="211">
        <f>O143*H143</f>
        <v>0</v>
      </c>
      <c r="Q143" s="211">
        <v>0.27994000000000002</v>
      </c>
      <c r="R143" s="211">
        <f>Q143*H143</f>
        <v>65.505960000000002</v>
      </c>
      <c r="S143" s="211">
        <v>0</v>
      </c>
      <c r="T143" s="212">
        <f>S143*H143</f>
        <v>0</v>
      </c>
      <c r="AR143" s="25" t="s">
        <v>219</v>
      </c>
      <c r="AT143" s="25" t="s">
        <v>204</v>
      </c>
      <c r="AU143" s="25" t="s">
        <v>86</v>
      </c>
      <c r="AY143" s="25" t="s">
        <v>201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84</v>
      </c>
      <c r="BK143" s="213">
        <f>ROUND(I143*H143,2)</f>
        <v>0</v>
      </c>
      <c r="BL143" s="25" t="s">
        <v>219</v>
      </c>
      <c r="BM143" s="25" t="s">
        <v>1067</v>
      </c>
    </row>
    <row r="144" spans="2:65" s="1" customFormat="1" ht="13.5">
      <c r="B144" s="42"/>
      <c r="C144" s="64"/>
      <c r="D144" s="214" t="s">
        <v>210</v>
      </c>
      <c r="E144" s="64"/>
      <c r="F144" s="215" t="s">
        <v>556</v>
      </c>
      <c r="G144" s="64"/>
      <c r="H144" s="64"/>
      <c r="I144" s="173"/>
      <c r="J144" s="64"/>
      <c r="K144" s="64"/>
      <c r="L144" s="62"/>
      <c r="M144" s="216"/>
      <c r="N144" s="43"/>
      <c r="O144" s="43"/>
      <c r="P144" s="43"/>
      <c r="Q144" s="43"/>
      <c r="R144" s="43"/>
      <c r="S144" s="43"/>
      <c r="T144" s="79"/>
      <c r="AT144" s="25" t="s">
        <v>210</v>
      </c>
      <c r="AU144" s="25" t="s">
        <v>86</v>
      </c>
    </row>
    <row r="145" spans="2:65" s="14" customFormat="1" ht="13.5">
      <c r="B145" s="242"/>
      <c r="C145" s="243"/>
      <c r="D145" s="214" t="s">
        <v>284</v>
      </c>
      <c r="E145" s="244" t="s">
        <v>21</v>
      </c>
      <c r="F145" s="245" t="s">
        <v>557</v>
      </c>
      <c r="G145" s="243"/>
      <c r="H145" s="244" t="s">
        <v>21</v>
      </c>
      <c r="I145" s="246"/>
      <c r="J145" s="243"/>
      <c r="K145" s="243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284</v>
      </c>
      <c r="AU145" s="251" t="s">
        <v>86</v>
      </c>
      <c r="AV145" s="14" t="s">
        <v>84</v>
      </c>
      <c r="AW145" s="14" t="s">
        <v>39</v>
      </c>
      <c r="AX145" s="14" t="s">
        <v>76</v>
      </c>
      <c r="AY145" s="251" t="s">
        <v>201</v>
      </c>
    </row>
    <row r="146" spans="2:65" s="12" customFormat="1" ht="13.5">
      <c r="B146" s="220"/>
      <c r="C146" s="221"/>
      <c r="D146" s="214" t="s">
        <v>284</v>
      </c>
      <c r="E146" s="222" t="s">
        <v>21</v>
      </c>
      <c r="F146" s="223" t="s">
        <v>1068</v>
      </c>
      <c r="G146" s="221"/>
      <c r="H146" s="224">
        <v>234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284</v>
      </c>
      <c r="AU146" s="230" t="s">
        <v>86</v>
      </c>
      <c r="AV146" s="12" t="s">
        <v>86</v>
      </c>
      <c r="AW146" s="12" t="s">
        <v>39</v>
      </c>
      <c r="AX146" s="12" t="s">
        <v>84</v>
      </c>
      <c r="AY146" s="230" t="s">
        <v>201</v>
      </c>
    </row>
    <row r="147" spans="2:65" s="1" customFormat="1" ht="16.5" customHeight="1">
      <c r="B147" s="42"/>
      <c r="C147" s="202" t="s">
        <v>360</v>
      </c>
      <c r="D147" s="202" t="s">
        <v>204</v>
      </c>
      <c r="E147" s="203" t="s">
        <v>606</v>
      </c>
      <c r="F147" s="204" t="s">
        <v>607</v>
      </c>
      <c r="G147" s="205" t="s">
        <v>288</v>
      </c>
      <c r="H147" s="206">
        <v>8</v>
      </c>
      <c r="I147" s="207"/>
      <c r="J147" s="208">
        <f>ROUND(I147*H147,2)</f>
        <v>0</v>
      </c>
      <c r="K147" s="204" t="s">
        <v>214</v>
      </c>
      <c r="L147" s="62"/>
      <c r="M147" s="209" t="s">
        <v>21</v>
      </c>
      <c r="N147" s="210" t="s">
        <v>47</v>
      </c>
      <c r="O147" s="43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AR147" s="25" t="s">
        <v>219</v>
      </c>
      <c r="AT147" s="25" t="s">
        <v>204</v>
      </c>
      <c r="AU147" s="25" t="s">
        <v>86</v>
      </c>
      <c r="AY147" s="25" t="s">
        <v>201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84</v>
      </c>
      <c r="BK147" s="213">
        <f>ROUND(I147*H147,2)</f>
        <v>0</v>
      </c>
      <c r="BL147" s="25" t="s">
        <v>219</v>
      </c>
      <c r="BM147" s="25" t="s">
        <v>1069</v>
      </c>
    </row>
    <row r="148" spans="2:65" s="1" customFormat="1" ht="13.5">
      <c r="B148" s="42"/>
      <c r="C148" s="64"/>
      <c r="D148" s="214" t="s">
        <v>210</v>
      </c>
      <c r="E148" s="64"/>
      <c r="F148" s="215" t="s">
        <v>609</v>
      </c>
      <c r="G148" s="64"/>
      <c r="H148" s="64"/>
      <c r="I148" s="173"/>
      <c r="J148" s="64"/>
      <c r="K148" s="64"/>
      <c r="L148" s="62"/>
      <c r="M148" s="216"/>
      <c r="N148" s="43"/>
      <c r="O148" s="43"/>
      <c r="P148" s="43"/>
      <c r="Q148" s="43"/>
      <c r="R148" s="43"/>
      <c r="S148" s="43"/>
      <c r="T148" s="79"/>
      <c r="AT148" s="25" t="s">
        <v>210</v>
      </c>
      <c r="AU148" s="25" t="s">
        <v>86</v>
      </c>
    </row>
    <row r="149" spans="2:65" s="14" customFormat="1" ht="13.5">
      <c r="B149" s="242"/>
      <c r="C149" s="243"/>
      <c r="D149" s="214" t="s">
        <v>284</v>
      </c>
      <c r="E149" s="244" t="s">
        <v>21</v>
      </c>
      <c r="F149" s="245" t="s">
        <v>468</v>
      </c>
      <c r="G149" s="243"/>
      <c r="H149" s="244" t="s">
        <v>21</v>
      </c>
      <c r="I149" s="246"/>
      <c r="J149" s="243"/>
      <c r="K149" s="243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284</v>
      </c>
      <c r="AU149" s="251" t="s">
        <v>86</v>
      </c>
      <c r="AV149" s="14" t="s">
        <v>84</v>
      </c>
      <c r="AW149" s="14" t="s">
        <v>39</v>
      </c>
      <c r="AX149" s="14" t="s">
        <v>76</v>
      </c>
      <c r="AY149" s="251" t="s">
        <v>201</v>
      </c>
    </row>
    <row r="150" spans="2:65" s="12" customFormat="1" ht="13.5">
      <c r="B150" s="220"/>
      <c r="C150" s="221"/>
      <c r="D150" s="214" t="s">
        <v>284</v>
      </c>
      <c r="E150" s="222" t="s">
        <v>21</v>
      </c>
      <c r="F150" s="223" t="s">
        <v>1070</v>
      </c>
      <c r="G150" s="221"/>
      <c r="H150" s="224">
        <v>8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284</v>
      </c>
      <c r="AU150" s="230" t="s">
        <v>86</v>
      </c>
      <c r="AV150" s="12" t="s">
        <v>86</v>
      </c>
      <c r="AW150" s="12" t="s">
        <v>39</v>
      </c>
      <c r="AX150" s="12" t="s">
        <v>84</v>
      </c>
      <c r="AY150" s="230" t="s">
        <v>201</v>
      </c>
    </row>
    <row r="151" spans="2:65" s="1" customFormat="1" ht="25.5" customHeight="1">
      <c r="B151" s="42"/>
      <c r="C151" s="202" t="s">
        <v>366</v>
      </c>
      <c r="D151" s="202" t="s">
        <v>204</v>
      </c>
      <c r="E151" s="203" t="s">
        <v>1071</v>
      </c>
      <c r="F151" s="204" t="s">
        <v>1072</v>
      </c>
      <c r="G151" s="205" t="s">
        <v>281</v>
      </c>
      <c r="H151" s="206">
        <v>222</v>
      </c>
      <c r="I151" s="207"/>
      <c r="J151" s="208">
        <f>ROUND(I151*H151,2)</f>
        <v>0</v>
      </c>
      <c r="K151" s="204" t="s">
        <v>214</v>
      </c>
      <c r="L151" s="62"/>
      <c r="M151" s="209" t="s">
        <v>21</v>
      </c>
      <c r="N151" s="210" t="s">
        <v>47</v>
      </c>
      <c r="O151" s="43"/>
      <c r="P151" s="211">
        <f>O151*H151</f>
        <v>0</v>
      </c>
      <c r="Q151" s="211">
        <v>8.4250000000000005E-2</v>
      </c>
      <c r="R151" s="211">
        <f>Q151*H151</f>
        <v>18.703500000000002</v>
      </c>
      <c r="S151" s="211">
        <v>0</v>
      </c>
      <c r="T151" s="212">
        <f>S151*H151</f>
        <v>0</v>
      </c>
      <c r="AR151" s="25" t="s">
        <v>219</v>
      </c>
      <c r="AT151" s="25" t="s">
        <v>204</v>
      </c>
      <c r="AU151" s="25" t="s">
        <v>86</v>
      </c>
      <c r="AY151" s="25" t="s">
        <v>201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84</v>
      </c>
      <c r="BK151" s="213">
        <f>ROUND(I151*H151,2)</f>
        <v>0</v>
      </c>
      <c r="BL151" s="25" t="s">
        <v>219</v>
      </c>
      <c r="BM151" s="25" t="s">
        <v>1073</v>
      </c>
    </row>
    <row r="152" spans="2:65" s="1" customFormat="1" ht="40.5">
      <c r="B152" s="42"/>
      <c r="C152" s="64"/>
      <c r="D152" s="214" t="s">
        <v>210</v>
      </c>
      <c r="E152" s="64"/>
      <c r="F152" s="215" t="s">
        <v>1074</v>
      </c>
      <c r="G152" s="64"/>
      <c r="H152" s="64"/>
      <c r="I152" s="173"/>
      <c r="J152" s="64"/>
      <c r="K152" s="64"/>
      <c r="L152" s="62"/>
      <c r="M152" s="216"/>
      <c r="N152" s="43"/>
      <c r="O152" s="43"/>
      <c r="P152" s="43"/>
      <c r="Q152" s="43"/>
      <c r="R152" s="43"/>
      <c r="S152" s="43"/>
      <c r="T152" s="79"/>
      <c r="AT152" s="25" t="s">
        <v>210</v>
      </c>
      <c r="AU152" s="25" t="s">
        <v>86</v>
      </c>
    </row>
    <row r="153" spans="2:65" s="12" customFormat="1" ht="13.5">
      <c r="B153" s="220"/>
      <c r="C153" s="221"/>
      <c r="D153" s="214" t="s">
        <v>284</v>
      </c>
      <c r="E153" s="222" t="s">
        <v>21</v>
      </c>
      <c r="F153" s="223" t="s">
        <v>1075</v>
      </c>
      <c r="G153" s="221"/>
      <c r="H153" s="224">
        <v>222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284</v>
      </c>
      <c r="AU153" s="230" t="s">
        <v>86</v>
      </c>
      <c r="AV153" s="12" t="s">
        <v>86</v>
      </c>
      <c r="AW153" s="12" t="s">
        <v>39</v>
      </c>
      <c r="AX153" s="12" t="s">
        <v>84</v>
      </c>
      <c r="AY153" s="230" t="s">
        <v>201</v>
      </c>
    </row>
    <row r="154" spans="2:65" s="1" customFormat="1" ht="16.5" customHeight="1">
      <c r="B154" s="42"/>
      <c r="C154" s="255" t="s">
        <v>373</v>
      </c>
      <c r="D154" s="255" t="s">
        <v>497</v>
      </c>
      <c r="E154" s="256" t="s">
        <v>1076</v>
      </c>
      <c r="F154" s="257" t="s">
        <v>1077</v>
      </c>
      <c r="G154" s="258" t="s">
        <v>281</v>
      </c>
      <c r="H154" s="259">
        <v>226.44</v>
      </c>
      <c r="I154" s="260"/>
      <c r="J154" s="261">
        <f>ROUND(I154*H154,2)</f>
        <v>0</v>
      </c>
      <c r="K154" s="257" t="s">
        <v>214</v>
      </c>
      <c r="L154" s="262"/>
      <c r="M154" s="263" t="s">
        <v>21</v>
      </c>
      <c r="N154" s="264" t="s">
        <v>47</v>
      </c>
      <c r="O154" s="43"/>
      <c r="P154" s="211">
        <f>O154*H154</f>
        <v>0</v>
      </c>
      <c r="Q154" s="211">
        <v>0.113</v>
      </c>
      <c r="R154" s="211">
        <f>Q154*H154</f>
        <v>25.587720000000001</v>
      </c>
      <c r="S154" s="211">
        <v>0</v>
      </c>
      <c r="T154" s="212">
        <f>S154*H154</f>
        <v>0</v>
      </c>
      <c r="AR154" s="25" t="s">
        <v>235</v>
      </c>
      <c r="AT154" s="25" t="s">
        <v>497</v>
      </c>
      <c r="AU154" s="25" t="s">
        <v>86</v>
      </c>
      <c r="AY154" s="25" t="s">
        <v>201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84</v>
      </c>
      <c r="BK154" s="213">
        <f>ROUND(I154*H154,2)</f>
        <v>0</v>
      </c>
      <c r="BL154" s="25" t="s">
        <v>219</v>
      </c>
      <c r="BM154" s="25" t="s">
        <v>1078</v>
      </c>
    </row>
    <row r="155" spans="2:65" s="1" customFormat="1" ht="13.5">
      <c r="B155" s="42"/>
      <c r="C155" s="64"/>
      <c r="D155" s="214" t="s">
        <v>210</v>
      </c>
      <c r="E155" s="64"/>
      <c r="F155" s="215" t="s">
        <v>1077</v>
      </c>
      <c r="G155" s="64"/>
      <c r="H155" s="64"/>
      <c r="I155" s="173"/>
      <c r="J155" s="64"/>
      <c r="K155" s="64"/>
      <c r="L155" s="62"/>
      <c r="M155" s="216"/>
      <c r="N155" s="43"/>
      <c r="O155" s="43"/>
      <c r="P155" s="43"/>
      <c r="Q155" s="43"/>
      <c r="R155" s="43"/>
      <c r="S155" s="43"/>
      <c r="T155" s="79"/>
      <c r="AT155" s="25" t="s">
        <v>210</v>
      </c>
      <c r="AU155" s="25" t="s">
        <v>86</v>
      </c>
    </row>
    <row r="156" spans="2:65" s="12" customFormat="1" ht="13.5">
      <c r="B156" s="220"/>
      <c r="C156" s="221"/>
      <c r="D156" s="214" t="s">
        <v>284</v>
      </c>
      <c r="E156" s="222" t="s">
        <v>21</v>
      </c>
      <c r="F156" s="223" t="s">
        <v>1079</v>
      </c>
      <c r="G156" s="221"/>
      <c r="H156" s="224">
        <v>222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284</v>
      </c>
      <c r="AU156" s="230" t="s">
        <v>86</v>
      </c>
      <c r="AV156" s="12" t="s">
        <v>86</v>
      </c>
      <c r="AW156" s="12" t="s">
        <v>39</v>
      </c>
      <c r="AX156" s="12" t="s">
        <v>84</v>
      </c>
      <c r="AY156" s="230" t="s">
        <v>201</v>
      </c>
    </row>
    <row r="157" spans="2:65" s="12" customFormat="1" ht="13.5">
      <c r="B157" s="220"/>
      <c r="C157" s="221"/>
      <c r="D157" s="214" t="s">
        <v>284</v>
      </c>
      <c r="E157" s="221"/>
      <c r="F157" s="223" t="s">
        <v>1080</v>
      </c>
      <c r="G157" s="221"/>
      <c r="H157" s="224">
        <v>226.44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284</v>
      </c>
      <c r="AU157" s="230" t="s">
        <v>86</v>
      </c>
      <c r="AV157" s="12" t="s">
        <v>86</v>
      </c>
      <c r="AW157" s="12" t="s">
        <v>6</v>
      </c>
      <c r="AX157" s="12" t="s">
        <v>84</v>
      </c>
      <c r="AY157" s="230" t="s">
        <v>201</v>
      </c>
    </row>
    <row r="158" spans="2:65" s="11" customFormat="1" ht="29.85" customHeight="1">
      <c r="B158" s="186"/>
      <c r="C158" s="187"/>
      <c r="D158" s="188" t="s">
        <v>75</v>
      </c>
      <c r="E158" s="200" t="s">
        <v>241</v>
      </c>
      <c r="F158" s="200" t="s">
        <v>344</v>
      </c>
      <c r="G158" s="187"/>
      <c r="H158" s="187"/>
      <c r="I158" s="190"/>
      <c r="J158" s="201">
        <f>BK158</f>
        <v>0</v>
      </c>
      <c r="K158" s="187"/>
      <c r="L158" s="192"/>
      <c r="M158" s="193"/>
      <c r="N158" s="194"/>
      <c r="O158" s="194"/>
      <c r="P158" s="195">
        <f>SUM(P159:P175)</f>
        <v>0</v>
      </c>
      <c r="Q158" s="194"/>
      <c r="R158" s="195">
        <f>SUM(R159:R175)</f>
        <v>21.001950000000001</v>
      </c>
      <c r="S158" s="194"/>
      <c r="T158" s="196">
        <f>SUM(T159:T175)</f>
        <v>7.928399999999999</v>
      </c>
      <c r="AR158" s="197" t="s">
        <v>84</v>
      </c>
      <c r="AT158" s="198" t="s">
        <v>75</v>
      </c>
      <c r="AU158" s="198" t="s">
        <v>84</v>
      </c>
      <c r="AY158" s="197" t="s">
        <v>201</v>
      </c>
      <c r="BK158" s="199">
        <f>SUM(BK159:BK175)</f>
        <v>0</v>
      </c>
    </row>
    <row r="159" spans="2:65" s="1" customFormat="1" ht="38.25" customHeight="1">
      <c r="B159" s="42"/>
      <c r="C159" s="202" t="s">
        <v>381</v>
      </c>
      <c r="D159" s="202" t="s">
        <v>204</v>
      </c>
      <c r="E159" s="203" t="s">
        <v>924</v>
      </c>
      <c r="F159" s="204" t="s">
        <v>925</v>
      </c>
      <c r="G159" s="205" t="s">
        <v>311</v>
      </c>
      <c r="H159" s="206">
        <v>141</v>
      </c>
      <c r="I159" s="207"/>
      <c r="J159" s="208">
        <f>ROUND(I159*H159,2)</f>
        <v>0</v>
      </c>
      <c r="K159" s="204" t="s">
        <v>21</v>
      </c>
      <c r="L159" s="62"/>
      <c r="M159" s="209" t="s">
        <v>21</v>
      </c>
      <c r="N159" s="210" t="s">
        <v>47</v>
      </c>
      <c r="O159" s="43"/>
      <c r="P159" s="211">
        <f>O159*H159</f>
        <v>0</v>
      </c>
      <c r="Q159" s="211">
        <v>0.10095</v>
      </c>
      <c r="R159" s="211">
        <f>Q159*H159</f>
        <v>14.23395</v>
      </c>
      <c r="S159" s="211">
        <v>0</v>
      </c>
      <c r="T159" s="212">
        <f>S159*H159</f>
        <v>0</v>
      </c>
      <c r="AR159" s="25" t="s">
        <v>219</v>
      </c>
      <c r="AT159" s="25" t="s">
        <v>204</v>
      </c>
      <c r="AU159" s="25" t="s">
        <v>86</v>
      </c>
      <c r="AY159" s="25" t="s">
        <v>201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84</v>
      </c>
      <c r="BK159" s="213">
        <f>ROUND(I159*H159,2)</f>
        <v>0</v>
      </c>
      <c r="BL159" s="25" t="s">
        <v>219</v>
      </c>
      <c r="BM159" s="25" t="s">
        <v>1081</v>
      </c>
    </row>
    <row r="160" spans="2:65" s="1" customFormat="1" ht="27">
      <c r="B160" s="42"/>
      <c r="C160" s="64"/>
      <c r="D160" s="214" t="s">
        <v>210</v>
      </c>
      <c r="E160" s="64"/>
      <c r="F160" s="215" t="s">
        <v>925</v>
      </c>
      <c r="G160" s="64"/>
      <c r="H160" s="64"/>
      <c r="I160" s="173"/>
      <c r="J160" s="64"/>
      <c r="K160" s="64"/>
      <c r="L160" s="62"/>
      <c r="M160" s="216"/>
      <c r="N160" s="43"/>
      <c r="O160" s="43"/>
      <c r="P160" s="43"/>
      <c r="Q160" s="43"/>
      <c r="R160" s="43"/>
      <c r="S160" s="43"/>
      <c r="T160" s="79"/>
      <c r="AT160" s="25" t="s">
        <v>210</v>
      </c>
      <c r="AU160" s="25" t="s">
        <v>86</v>
      </c>
    </row>
    <row r="161" spans="2:65" s="12" customFormat="1" ht="13.5">
      <c r="B161" s="220"/>
      <c r="C161" s="221"/>
      <c r="D161" s="214" t="s">
        <v>284</v>
      </c>
      <c r="E161" s="222" t="s">
        <v>21</v>
      </c>
      <c r="F161" s="223" t="s">
        <v>1082</v>
      </c>
      <c r="G161" s="221"/>
      <c r="H161" s="224">
        <v>141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284</v>
      </c>
      <c r="AU161" s="230" t="s">
        <v>86</v>
      </c>
      <c r="AV161" s="12" t="s">
        <v>86</v>
      </c>
      <c r="AW161" s="12" t="s">
        <v>39</v>
      </c>
      <c r="AX161" s="12" t="s">
        <v>84</v>
      </c>
      <c r="AY161" s="230" t="s">
        <v>201</v>
      </c>
    </row>
    <row r="162" spans="2:65" s="1" customFormat="1" ht="16.5" customHeight="1">
      <c r="B162" s="42"/>
      <c r="C162" s="255" t="s">
        <v>387</v>
      </c>
      <c r="D162" s="255" t="s">
        <v>497</v>
      </c>
      <c r="E162" s="256" t="s">
        <v>1083</v>
      </c>
      <c r="F162" s="257" t="s">
        <v>1084</v>
      </c>
      <c r="G162" s="258" t="s">
        <v>311</v>
      </c>
      <c r="H162" s="259">
        <v>141</v>
      </c>
      <c r="I162" s="260"/>
      <c r="J162" s="261">
        <f>ROUND(I162*H162,2)</f>
        <v>0</v>
      </c>
      <c r="K162" s="257" t="s">
        <v>214</v>
      </c>
      <c r="L162" s="262"/>
      <c r="M162" s="263" t="s">
        <v>21</v>
      </c>
      <c r="N162" s="264" t="s">
        <v>47</v>
      </c>
      <c r="O162" s="43"/>
      <c r="P162" s="211">
        <f>O162*H162</f>
        <v>0</v>
      </c>
      <c r="Q162" s="211">
        <v>4.8000000000000001E-2</v>
      </c>
      <c r="R162" s="211">
        <f>Q162*H162</f>
        <v>6.7679999999999998</v>
      </c>
      <c r="S162" s="211">
        <v>0</v>
      </c>
      <c r="T162" s="212">
        <f>S162*H162</f>
        <v>0</v>
      </c>
      <c r="AR162" s="25" t="s">
        <v>235</v>
      </c>
      <c r="AT162" s="25" t="s">
        <v>497</v>
      </c>
      <c r="AU162" s="25" t="s">
        <v>86</v>
      </c>
      <c r="AY162" s="25" t="s">
        <v>201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84</v>
      </c>
      <c r="BK162" s="213">
        <f>ROUND(I162*H162,2)</f>
        <v>0</v>
      </c>
      <c r="BL162" s="25" t="s">
        <v>219</v>
      </c>
      <c r="BM162" s="25" t="s">
        <v>1085</v>
      </c>
    </row>
    <row r="163" spans="2:65" s="1" customFormat="1" ht="13.5">
      <c r="B163" s="42"/>
      <c r="C163" s="64"/>
      <c r="D163" s="214" t="s">
        <v>210</v>
      </c>
      <c r="E163" s="64"/>
      <c r="F163" s="215" t="s">
        <v>1084</v>
      </c>
      <c r="G163" s="64"/>
      <c r="H163" s="64"/>
      <c r="I163" s="173"/>
      <c r="J163" s="64"/>
      <c r="K163" s="64"/>
      <c r="L163" s="62"/>
      <c r="M163" s="216"/>
      <c r="N163" s="43"/>
      <c r="O163" s="43"/>
      <c r="P163" s="43"/>
      <c r="Q163" s="43"/>
      <c r="R163" s="43"/>
      <c r="S163" s="43"/>
      <c r="T163" s="79"/>
      <c r="AT163" s="25" t="s">
        <v>210</v>
      </c>
      <c r="AU163" s="25" t="s">
        <v>86</v>
      </c>
    </row>
    <row r="164" spans="2:65" s="12" customFormat="1" ht="13.5">
      <c r="B164" s="220"/>
      <c r="C164" s="221"/>
      <c r="D164" s="214" t="s">
        <v>284</v>
      </c>
      <c r="E164" s="222" t="s">
        <v>21</v>
      </c>
      <c r="F164" s="223" t="s">
        <v>1086</v>
      </c>
      <c r="G164" s="221"/>
      <c r="H164" s="224">
        <v>141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284</v>
      </c>
      <c r="AU164" s="230" t="s">
        <v>86</v>
      </c>
      <c r="AV164" s="12" t="s">
        <v>86</v>
      </c>
      <c r="AW164" s="12" t="s">
        <v>39</v>
      </c>
      <c r="AX164" s="12" t="s">
        <v>84</v>
      </c>
      <c r="AY164" s="230" t="s">
        <v>201</v>
      </c>
    </row>
    <row r="165" spans="2:65" s="1" customFormat="1" ht="16.5" customHeight="1">
      <c r="B165" s="42"/>
      <c r="C165" s="202" t="s">
        <v>9</v>
      </c>
      <c r="D165" s="202" t="s">
        <v>204</v>
      </c>
      <c r="E165" s="203" t="s">
        <v>1087</v>
      </c>
      <c r="F165" s="204" t="s">
        <v>1088</v>
      </c>
      <c r="G165" s="205" t="s">
        <v>311</v>
      </c>
      <c r="H165" s="206">
        <v>30</v>
      </c>
      <c r="I165" s="207"/>
      <c r="J165" s="208">
        <f>ROUND(I165*H165,2)</f>
        <v>0</v>
      </c>
      <c r="K165" s="204" t="s">
        <v>214</v>
      </c>
      <c r="L165" s="62"/>
      <c r="M165" s="209" t="s">
        <v>21</v>
      </c>
      <c r="N165" s="210" t="s">
        <v>47</v>
      </c>
      <c r="O165" s="43"/>
      <c r="P165" s="211">
        <f>O165*H165</f>
        <v>0</v>
      </c>
      <c r="Q165" s="211">
        <v>0</v>
      </c>
      <c r="R165" s="211">
        <f>Q165*H165</f>
        <v>0</v>
      </c>
      <c r="S165" s="211">
        <v>0.17199999999999999</v>
      </c>
      <c r="T165" s="212">
        <f>S165*H165</f>
        <v>5.1599999999999993</v>
      </c>
      <c r="AR165" s="25" t="s">
        <v>219</v>
      </c>
      <c r="AT165" s="25" t="s">
        <v>204</v>
      </c>
      <c r="AU165" s="25" t="s">
        <v>86</v>
      </c>
      <c r="AY165" s="25" t="s">
        <v>201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84</v>
      </c>
      <c r="BK165" s="213">
        <f>ROUND(I165*H165,2)</f>
        <v>0</v>
      </c>
      <c r="BL165" s="25" t="s">
        <v>219</v>
      </c>
      <c r="BM165" s="25" t="s">
        <v>1089</v>
      </c>
    </row>
    <row r="166" spans="2:65" s="1" customFormat="1" ht="40.5">
      <c r="B166" s="42"/>
      <c r="C166" s="64"/>
      <c r="D166" s="214" t="s">
        <v>210</v>
      </c>
      <c r="E166" s="64"/>
      <c r="F166" s="215" t="s">
        <v>1090</v>
      </c>
      <c r="G166" s="64"/>
      <c r="H166" s="64"/>
      <c r="I166" s="173"/>
      <c r="J166" s="64"/>
      <c r="K166" s="64"/>
      <c r="L166" s="62"/>
      <c r="M166" s="216"/>
      <c r="N166" s="43"/>
      <c r="O166" s="43"/>
      <c r="P166" s="43"/>
      <c r="Q166" s="43"/>
      <c r="R166" s="43"/>
      <c r="S166" s="43"/>
      <c r="T166" s="79"/>
      <c r="AT166" s="25" t="s">
        <v>210</v>
      </c>
      <c r="AU166" s="25" t="s">
        <v>86</v>
      </c>
    </row>
    <row r="167" spans="2:65" s="12" customFormat="1" ht="13.5">
      <c r="B167" s="220"/>
      <c r="C167" s="221"/>
      <c r="D167" s="214" t="s">
        <v>284</v>
      </c>
      <c r="E167" s="222" t="s">
        <v>21</v>
      </c>
      <c r="F167" s="223" t="s">
        <v>1091</v>
      </c>
      <c r="G167" s="221"/>
      <c r="H167" s="224">
        <v>30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284</v>
      </c>
      <c r="AU167" s="230" t="s">
        <v>86</v>
      </c>
      <c r="AV167" s="12" t="s">
        <v>86</v>
      </c>
      <c r="AW167" s="12" t="s">
        <v>39</v>
      </c>
      <c r="AX167" s="12" t="s">
        <v>84</v>
      </c>
      <c r="AY167" s="230" t="s">
        <v>201</v>
      </c>
    </row>
    <row r="168" spans="2:65" s="1" customFormat="1" ht="16.5" customHeight="1">
      <c r="B168" s="42"/>
      <c r="C168" s="202" t="s">
        <v>398</v>
      </c>
      <c r="D168" s="202" t="s">
        <v>204</v>
      </c>
      <c r="E168" s="203" t="s">
        <v>1092</v>
      </c>
      <c r="F168" s="204" t="s">
        <v>1093</v>
      </c>
      <c r="G168" s="205" t="s">
        <v>311</v>
      </c>
      <c r="H168" s="206">
        <v>3</v>
      </c>
      <c r="I168" s="207"/>
      <c r="J168" s="208">
        <f>ROUND(I168*H168,2)</f>
        <v>0</v>
      </c>
      <c r="K168" s="204" t="s">
        <v>214</v>
      </c>
      <c r="L168" s="62"/>
      <c r="M168" s="209" t="s">
        <v>21</v>
      </c>
      <c r="N168" s="210" t="s">
        <v>47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0.129</v>
      </c>
      <c r="T168" s="212">
        <f>S168*H168</f>
        <v>0.38700000000000001</v>
      </c>
      <c r="AR168" s="25" t="s">
        <v>219</v>
      </c>
      <c r="AT168" s="25" t="s">
        <v>204</v>
      </c>
      <c r="AU168" s="25" t="s">
        <v>86</v>
      </c>
      <c r="AY168" s="25" t="s">
        <v>201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84</v>
      </c>
      <c r="BK168" s="213">
        <f>ROUND(I168*H168,2)</f>
        <v>0</v>
      </c>
      <c r="BL168" s="25" t="s">
        <v>219</v>
      </c>
      <c r="BM168" s="25" t="s">
        <v>1094</v>
      </c>
    </row>
    <row r="169" spans="2:65" s="1" customFormat="1" ht="40.5">
      <c r="B169" s="42"/>
      <c r="C169" s="64"/>
      <c r="D169" s="214" t="s">
        <v>210</v>
      </c>
      <c r="E169" s="64"/>
      <c r="F169" s="215" t="s">
        <v>1095</v>
      </c>
      <c r="G169" s="64"/>
      <c r="H169" s="64"/>
      <c r="I169" s="173"/>
      <c r="J169" s="64"/>
      <c r="K169" s="64"/>
      <c r="L169" s="62"/>
      <c r="M169" s="216"/>
      <c r="N169" s="43"/>
      <c r="O169" s="43"/>
      <c r="P169" s="43"/>
      <c r="Q169" s="43"/>
      <c r="R169" s="43"/>
      <c r="S169" s="43"/>
      <c r="T169" s="79"/>
      <c r="AT169" s="25" t="s">
        <v>210</v>
      </c>
      <c r="AU169" s="25" t="s">
        <v>86</v>
      </c>
    </row>
    <row r="170" spans="2:65" s="1" customFormat="1" ht="16.5" customHeight="1">
      <c r="B170" s="42"/>
      <c r="C170" s="202" t="s">
        <v>406</v>
      </c>
      <c r="D170" s="202" t="s">
        <v>204</v>
      </c>
      <c r="E170" s="203" t="s">
        <v>1096</v>
      </c>
      <c r="F170" s="204" t="s">
        <v>1097</v>
      </c>
      <c r="G170" s="205" t="s">
        <v>288</v>
      </c>
      <c r="H170" s="206">
        <v>0.28699999999999998</v>
      </c>
      <c r="I170" s="207"/>
      <c r="J170" s="208">
        <f>ROUND(I170*H170,2)</f>
        <v>0</v>
      </c>
      <c r="K170" s="204" t="s">
        <v>214</v>
      </c>
      <c r="L170" s="62"/>
      <c r="M170" s="209" t="s">
        <v>21</v>
      </c>
      <c r="N170" s="210" t="s">
        <v>47</v>
      </c>
      <c r="O170" s="43"/>
      <c r="P170" s="211">
        <f>O170*H170</f>
        <v>0</v>
      </c>
      <c r="Q170" s="211">
        <v>0</v>
      </c>
      <c r="R170" s="211">
        <f>Q170*H170</f>
        <v>0</v>
      </c>
      <c r="S170" s="211">
        <v>2.2000000000000002</v>
      </c>
      <c r="T170" s="212">
        <f>S170*H170</f>
        <v>0.63139999999999996</v>
      </c>
      <c r="AR170" s="25" t="s">
        <v>219</v>
      </c>
      <c r="AT170" s="25" t="s">
        <v>204</v>
      </c>
      <c r="AU170" s="25" t="s">
        <v>86</v>
      </c>
      <c r="AY170" s="25" t="s">
        <v>201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84</v>
      </c>
      <c r="BK170" s="213">
        <f>ROUND(I170*H170,2)</f>
        <v>0</v>
      </c>
      <c r="BL170" s="25" t="s">
        <v>219</v>
      </c>
      <c r="BM170" s="25" t="s">
        <v>1098</v>
      </c>
    </row>
    <row r="171" spans="2:65" s="1" customFormat="1" ht="13.5">
      <c r="B171" s="42"/>
      <c r="C171" s="64"/>
      <c r="D171" s="214" t="s">
        <v>210</v>
      </c>
      <c r="E171" s="64"/>
      <c r="F171" s="215" t="s">
        <v>1099</v>
      </c>
      <c r="G171" s="64"/>
      <c r="H171" s="64"/>
      <c r="I171" s="173"/>
      <c r="J171" s="64"/>
      <c r="K171" s="64"/>
      <c r="L171" s="62"/>
      <c r="M171" s="216"/>
      <c r="N171" s="43"/>
      <c r="O171" s="43"/>
      <c r="P171" s="43"/>
      <c r="Q171" s="43"/>
      <c r="R171" s="43"/>
      <c r="S171" s="43"/>
      <c r="T171" s="79"/>
      <c r="AT171" s="25" t="s">
        <v>210</v>
      </c>
      <c r="AU171" s="25" t="s">
        <v>86</v>
      </c>
    </row>
    <row r="172" spans="2:65" s="12" customFormat="1" ht="13.5">
      <c r="B172" s="220"/>
      <c r="C172" s="221"/>
      <c r="D172" s="214" t="s">
        <v>284</v>
      </c>
      <c r="E172" s="222" t="s">
        <v>21</v>
      </c>
      <c r="F172" s="223" t="s">
        <v>1100</v>
      </c>
      <c r="G172" s="221"/>
      <c r="H172" s="224">
        <v>0.28699999999999998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284</v>
      </c>
      <c r="AU172" s="230" t="s">
        <v>86</v>
      </c>
      <c r="AV172" s="12" t="s">
        <v>86</v>
      </c>
      <c r="AW172" s="12" t="s">
        <v>39</v>
      </c>
      <c r="AX172" s="12" t="s">
        <v>84</v>
      </c>
      <c r="AY172" s="230" t="s">
        <v>201</v>
      </c>
    </row>
    <row r="173" spans="2:65" s="1" customFormat="1" ht="16.5" customHeight="1">
      <c r="B173" s="42"/>
      <c r="C173" s="202" t="s">
        <v>412</v>
      </c>
      <c r="D173" s="202" t="s">
        <v>204</v>
      </c>
      <c r="E173" s="203" t="s">
        <v>1101</v>
      </c>
      <c r="F173" s="204" t="s">
        <v>1102</v>
      </c>
      <c r="G173" s="205" t="s">
        <v>311</v>
      </c>
      <c r="H173" s="206">
        <v>5</v>
      </c>
      <c r="I173" s="207"/>
      <c r="J173" s="208">
        <f>ROUND(I173*H173,2)</f>
        <v>0</v>
      </c>
      <c r="K173" s="204" t="s">
        <v>214</v>
      </c>
      <c r="L173" s="62"/>
      <c r="M173" s="209" t="s">
        <v>21</v>
      </c>
      <c r="N173" s="210" t="s">
        <v>47</v>
      </c>
      <c r="O173" s="43"/>
      <c r="P173" s="211">
        <f>O173*H173</f>
        <v>0</v>
      </c>
      <c r="Q173" s="211">
        <v>0</v>
      </c>
      <c r="R173" s="211">
        <f>Q173*H173</f>
        <v>0</v>
      </c>
      <c r="S173" s="211">
        <v>0.35</v>
      </c>
      <c r="T173" s="212">
        <f>S173*H173</f>
        <v>1.75</v>
      </c>
      <c r="AR173" s="25" t="s">
        <v>219</v>
      </c>
      <c r="AT173" s="25" t="s">
        <v>204</v>
      </c>
      <c r="AU173" s="25" t="s">
        <v>86</v>
      </c>
      <c r="AY173" s="25" t="s">
        <v>201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84</v>
      </c>
      <c r="BK173" s="213">
        <f>ROUND(I173*H173,2)</f>
        <v>0</v>
      </c>
      <c r="BL173" s="25" t="s">
        <v>219</v>
      </c>
      <c r="BM173" s="25" t="s">
        <v>1103</v>
      </c>
    </row>
    <row r="174" spans="2:65" s="1" customFormat="1" ht="40.5">
      <c r="B174" s="42"/>
      <c r="C174" s="64"/>
      <c r="D174" s="214" t="s">
        <v>210</v>
      </c>
      <c r="E174" s="64"/>
      <c r="F174" s="215" t="s">
        <v>1104</v>
      </c>
      <c r="G174" s="64"/>
      <c r="H174" s="64"/>
      <c r="I174" s="173"/>
      <c r="J174" s="64"/>
      <c r="K174" s="64"/>
      <c r="L174" s="62"/>
      <c r="M174" s="216"/>
      <c r="N174" s="43"/>
      <c r="O174" s="43"/>
      <c r="P174" s="43"/>
      <c r="Q174" s="43"/>
      <c r="R174" s="43"/>
      <c r="S174" s="43"/>
      <c r="T174" s="79"/>
      <c r="AT174" s="25" t="s">
        <v>210</v>
      </c>
      <c r="AU174" s="25" t="s">
        <v>86</v>
      </c>
    </row>
    <row r="175" spans="2:65" s="12" customFormat="1" ht="13.5">
      <c r="B175" s="220"/>
      <c r="C175" s="221"/>
      <c r="D175" s="214" t="s">
        <v>284</v>
      </c>
      <c r="E175" s="222" t="s">
        <v>21</v>
      </c>
      <c r="F175" s="223" t="s">
        <v>1105</v>
      </c>
      <c r="G175" s="221"/>
      <c r="H175" s="224">
        <v>5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284</v>
      </c>
      <c r="AU175" s="230" t="s">
        <v>86</v>
      </c>
      <c r="AV175" s="12" t="s">
        <v>86</v>
      </c>
      <c r="AW175" s="12" t="s">
        <v>39</v>
      </c>
      <c r="AX175" s="12" t="s">
        <v>84</v>
      </c>
      <c r="AY175" s="230" t="s">
        <v>201</v>
      </c>
    </row>
    <row r="176" spans="2:65" s="11" customFormat="1" ht="29.85" customHeight="1">
      <c r="B176" s="186"/>
      <c r="C176" s="187"/>
      <c r="D176" s="188" t="s">
        <v>75</v>
      </c>
      <c r="E176" s="200" t="s">
        <v>379</v>
      </c>
      <c r="F176" s="200" t="s">
        <v>380</v>
      </c>
      <c r="G176" s="187"/>
      <c r="H176" s="187"/>
      <c r="I176" s="190"/>
      <c r="J176" s="201">
        <f>BK176</f>
        <v>0</v>
      </c>
      <c r="K176" s="187"/>
      <c r="L176" s="192"/>
      <c r="M176" s="193"/>
      <c r="N176" s="194"/>
      <c r="O176" s="194"/>
      <c r="P176" s="195">
        <f>SUM(P177:P208)</f>
        <v>0</v>
      </c>
      <c r="Q176" s="194"/>
      <c r="R176" s="195">
        <f>SUM(R177:R208)</f>
        <v>0</v>
      </c>
      <c r="S176" s="194"/>
      <c r="T176" s="196">
        <f>SUM(T177:T208)</f>
        <v>0</v>
      </c>
      <c r="AR176" s="197" t="s">
        <v>84</v>
      </c>
      <c r="AT176" s="198" t="s">
        <v>75</v>
      </c>
      <c r="AU176" s="198" t="s">
        <v>84</v>
      </c>
      <c r="AY176" s="197" t="s">
        <v>201</v>
      </c>
      <c r="BK176" s="199">
        <f>SUM(BK177:BK208)</f>
        <v>0</v>
      </c>
    </row>
    <row r="177" spans="2:65" s="1" customFormat="1" ht="25.5" customHeight="1">
      <c r="B177" s="42"/>
      <c r="C177" s="202" t="s">
        <v>544</v>
      </c>
      <c r="D177" s="202" t="s">
        <v>204</v>
      </c>
      <c r="E177" s="203" t="s">
        <v>952</v>
      </c>
      <c r="F177" s="204" t="s">
        <v>955</v>
      </c>
      <c r="G177" s="205" t="s">
        <v>335</v>
      </c>
      <c r="H177" s="206">
        <v>270.875</v>
      </c>
      <c r="I177" s="207"/>
      <c r="J177" s="208">
        <f>ROUND(I177*H177,2)</f>
        <v>0</v>
      </c>
      <c r="K177" s="204" t="s">
        <v>21</v>
      </c>
      <c r="L177" s="62"/>
      <c r="M177" s="209" t="s">
        <v>21</v>
      </c>
      <c r="N177" s="210" t="s">
        <v>47</v>
      </c>
      <c r="O177" s="43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AR177" s="25" t="s">
        <v>219</v>
      </c>
      <c r="AT177" s="25" t="s">
        <v>204</v>
      </c>
      <c r="AU177" s="25" t="s">
        <v>86</v>
      </c>
      <c r="AY177" s="25" t="s">
        <v>201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84</v>
      </c>
      <c r="BK177" s="213">
        <f>ROUND(I177*H177,2)</f>
        <v>0</v>
      </c>
      <c r="BL177" s="25" t="s">
        <v>219</v>
      </c>
      <c r="BM177" s="25" t="s">
        <v>1106</v>
      </c>
    </row>
    <row r="178" spans="2:65" s="1" customFormat="1" ht="27">
      <c r="B178" s="42"/>
      <c r="C178" s="64"/>
      <c r="D178" s="214" t="s">
        <v>210</v>
      </c>
      <c r="E178" s="64"/>
      <c r="F178" s="215" t="s">
        <v>955</v>
      </c>
      <c r="G178" s="64"/>
      <c r="H178" s="64"/>
      <c r="I178" s="173"/>
      <c r="J178" s="64"/>
      <c r="K178" s="64"/>
      <c r="L178" s="62"/>
      <c r="M178" s="216"/>
      <c r="N178" s="43"/>
      <c r="O178" s="43"/>
      <c r="P178" s="43"/>
      <c r="Q178" s="43"/>
      <c r="R178" s="43"/>
      <c r="S178" s="43"/>
      <c r="T178" s="79"/>
      <c r="AT178" s="25" t="s">
        <v>210</v>
      </c>
      <c r="AU178" s="25" t="s">
        <v>86</v>
      </c>
    </row>
    <row r="179" spans="2:65" s="12" customFormat="1" ht="13.5">
      <c r="B179" s="220"/>
      <c r="C179" s="221"/>
      <c r="D179" s="214" t="s">
        <v>284</v>
      </c>
      <c r="E179" s="222" t="s">
        <v>21</v>
      </c>
      <c r="F179" s="223" t="s">
        <v>1107</v>
      </c>
      <c r="G179" s="221"/>
      <c r="H179" s="224">
        <v>5.16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284</v>
      </c>
      <c r="AU179" s="230" t="s">
        <v>86</v>
      </c>
      <c r="AV179" s="12" t="s">
        <v>86</v>
      </c>
      <c r="AW179" s="12" t="s">
        <v>39</v>
      </c>
      <c r="AX179" s="12" t="s">
        <v>76</v>
      </c>
      <c r="AY179" s="230" t="s">
        <v>201</v>
      </c>
    </row>
    <row r="180" spans="2:65" s="12" customFormat="1" ht="13.5">
      <c r="B180" s="220"/>
      <c r="C180" s="221"/>
      <c r="D180" s="214" t="s">
        <v>284</v>
      </c>
      <c r="E180" s="222" t="s">
        <v>21</v>
      </c>
      <c r="F180" s="223" t="s">
        <v>1108</v>
      </c>
      <c r="G180" s="221"/>
      <c r="H180" s="224">
        <v>0.38700000000000001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284</v>
      </c>
      <c r="AU180" s="230" t="s">
        <v>86</v>
      </c>
      <c r="AV180" s="12" t="s">
        <v>86</v>
      </c>
      <c r="AW180" s="12" t="s">
        <v>39</v>
      </c>
      <c r="AX180" s="12" t="s">
        <v>76</v>
      </c>
      <c r="AY180" s="230" t="s">
        <v>201</v>
      </c>
    </row>
    <row r="181" spans="2:65" s="12" customFormat="1" ht="13.5">
      <c r="B181" s="220"/>
      <c r="C181" s="221"/>
      <c r="D181" s="214" t="s">
        <v>284</v>
      </c>
      <c r="E181" s="222" t="s">
        <v>21</v>
      </c>
      <c r="F181" s="223" t="s">
        <v>1109</v>
      </c>
      <c r="G181" s="221"/>
      <c r="H181" s="224">
        <v>9.18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284</v>
      </c>
      <c r="AU181" s="230" t="s">
        <v>86</v>
      </c>
      <c r="AV181" s="12" t="s">
        <v>86</v>
      </c>
      <c r="AW181" s="12" t="s">
        <v>39</v>
      </c>
      <c r="AX181" s="12" t="s">
        <v>76</v>
      </c>
      <c r="AY181" s="230" t="s">
        <v>201</v>
      </c>
    </row>
    <row r="182" spans="2:65" s="12" customFormat="1" ht="13.5">
      <c r="B182" s="220"/>
      <c r="C182" s="221"/>
      <c r="D182" s="214" t="s">
        <v>284</v>
      </c>
      <c r="E182" s="222" t="s">
        <v>21</v>
      </c>
      <c r="F182" s="223" t="s">
        <v>1110</v>
      </c>
      <c r="G182" s="221"/>
      <c r="H182" s="224">
        <v>11.88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284</v>
      </c>
      <c r="AU182" s="230" t="s">
        <v>86</v>
      </c>
      <c r="AV182" s="12" t="s">
        <v>86</v>
      </c>
      <c r="AW182" s="12" t="s">
        <v>39</v>
      </c>
      <c r="AX182" s="12" t="s">
        <v>76</v>
      </c>
      <c r="AY182" s="230" t="s">
        <v>201</v>
      </c>
    </row>
    <row r="183" spans="2:65" s="12" customFormat="1" ht="13.5">
      <c r="B183" s="220"/>
      <c r="C183" s="221"/>
      <c r="D183" s="214" t="s">
        <v>284</v>
      </c>
      <c r="E183" s="222" t="s">
        <v>21</v>
      </c>
      <c r="F183" s="223" t="s">
        <v>1111</v>
      </c>
      <c r="G183" s="221"/>
      <c r="H183" s="224">
        <v>244.268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284</v>
      </c>
      <c r="AU183" s="230" t="s">
        <v>86</v>
      </c>
      <c r="AV183" s="12" t="s">
        <v>86</v>
      </c>
      <c r="AW183" s="12" t="s">
        <v>39</v>
      </c>
      <c r="AX183" s="12" t="s">
        <v>76</v>
      </c>
      <c r="AY183" s="230" t="s">
        <v>201</v>
      </c>
    </row>
    <row r="184" spans="2:65" s="13" customFormat="1" ht="13.5">
      <c r="B184" s="231"/>
      <c r="C184" s="232"/>
      <c r="D184" s="214" t="s">
        <v>284</v>
      </c>
      <c r="E184" s="233" t="s">
        <v>21</v>
      </c>
      <c r="F184" s="234" t="s">
        <v>293</v>
      </c>
      <c r="G184" s="232"/>
      <c r="H184" s="235">
        <v>270.875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284</v>
      </c>
      <c r="AU184" s="241" t="s">
        <v>86</v>
      </c>
      <c r="AV184" s="13" t="s">
        <v>219</v>
      </c>
      <c r="AW184" s="13" t="s">
        <v>39</v>
      </c>
      <c r="AX184" s="13" t="s">
        <v>84</v>
      </c>
      <c r="AY184" s="241" t="s">
        <v>201</v>
      </c>
    </row>
    <row r="185" spans="2:65" s="1" customFormat="1" ht="25.5" customHeight="1">
      <c r="B185" s="42"/>
      <c r="C185" s="202" t="s">
        <v>552</v>
      </c>
      <c r="D185" s="202" t="s">
        <v>204</v>
      </c>
      <c r="E185" s="203" t="s">
        <v>394</v>
      </c>
      <c r="F185" s="204" t="s">
        <v>395</v>
      </c>
      <c r="G185" s="205" t="s">
        <v>335</v>
      </c>
      <c r="H185" s="206">
        <v>1.881</v>
      </c>
      <c r="I185" s="207"/>
      <c r="J185" s="208">
        <f>ROUND(I185*H185,2)</f>
        <v>0</v>
      </c>
      <c r="K185" s="204" t="s">
        <v>21</v>
      </c>
      <c r="L185" s="62"/>
      <c r="M185" s="209" t="s">
        <v>21</v>
      </c>
      <c r="N185" s="210" t="s">
        <v>47</v>
      </c>
      <c r="O185" s="43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AR185" s="25" t="s">
        <v>219</v>
      </c>
      <c r="AT185" s="25" t="s">
        <v>204</v>
      </c>
      <c r="AU185" s="25" t="s">
        <v>86</v>
      </c>
      <c r="AY185" s="25" t="s">
        <v>201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84</v>
      </c>
      <c r="BK185" s="213">
        <f>ROUND(I185*H185,2)</f>
        <v>0</v>
      </c>
      <c r="BL185" s="25" t="s">
        <v>219</v>
      </c>
      <c r="BM185" s="25" t="s">
        <v>1112</v>
      </c>
    </row>
    <row r="186" spans="2:65" s="1" customFormat="1" ht="27">
      <c r="B186" s="42"/>
      <c r="C186" s="64"/>
      <c r="D186" s="214" t="s">
        <v>210</v>
      </c>
      <c r="E186" s="64"/>
      <c r="F186" s="215" t="s">
        <v>395</v>
      </c>
      <c r="G186" s="64"/>
      <c r="H186" s="64"/>
      <c r="I186" s="173"/>
      <c r="J186" s="64"/>
      <c r="K186" s="64"/>
      <c r="L186" s="62"/>
      <c r="M186" s="216"/>
      <c r="N186" s="43"/>
      <c r="O186" s="43"/>
      <c r="P186" s="43"/>
      <c r="Q186" s="43"/>
      <c r="R186" s="43"/>
      <c r="S186" s="43"/>
      <c r="T186" s="79"/>
      <c r="AT186" s="25" t="s">
        <v>210</v>
      </c>
      <c r="AU186" s="25" t="s">
        <v>86</v>
      </c>
    </row>
    <row r="187" spans="2:65" s="12" customFormat="1" ht="13.5">
      <c r="B187" s="220"/>
      <c r="C187" s="221"/>
      <c r="D187" s="214" t="s">
        <v>284</v>
      </c>
      <c r="E187" s="222" t="s">
        <v>21</v>
      </c>
      <c r="F187" s="223" t="s">
        <v>1113</v>
      </c>
      <c r="G187" s="221"/>
      <c r="H187" s="224">
        <v>0.63100000000000001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284</v>
      </c>
      <c r="AU187" s="230" t="s">
        <v>86</v>
      </c>
      <c r="AV187" s="12" t="s">
        <v>86</v>
      </c>
      <c r="AW187" s="12" t="s">
        <v>39</v>
      </c>
      <c r="AX187" s="12" t="s">
        <v>76</v>
      </c>
      <c r="AY187" s="230" t="s">
        <v>201</v>
      </c>
    </row>
    <row r="188" spans="2:65" s="12" customFormat="1" ht="13.5">
      <c r="B188" s="220"/>
      <c r="C188" s="221"/>
      <c r="D188" s="214" t="s">
        <v>284</v>
      </c>
      <c r="E188" s="222" t="s">
        <v>21</v>
      </c>
      <c r="F188" s="223" t="s">
        <v>1114</v>
      </c>
      <c r="G188" s="221"/>
      <c r="H188" s="224">
        <v>1.25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284</v>
      </c>
      <c r="AU188" s="230" t="s">
        <v>86</v>
      </c>
      <c r="AV188" s="12" t="s">
        <v>86</v>
      </c>
      <c r="AW188" s="12" t="s">
        <v>39</v>
      </c>
      <c r="AX188" s="12" t="s">
        <v>76</v>
      </c>
      <c r="AY188" s="230" t="s">
        <v>201</v>
      </c>
    </row>
    <row r="189" spans="2:65" s="13" customFormat="1" ht="13.5">
      <c r="B189" s="231"/>
      <c r="C189" s="232"/>
      <c r="D189" s="214" t="s">
        <v>284</v>
      </c>
      <c r="E189" s="233" t="s">
        <v>21</v>
      </c>
      <c r="F189" s="234" t="s">
        <v>293</v>
      </c>
      <c r="G189" s="232"/>
      <c r="H189" s="235">
        <v>1.881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284</v>
      </c>
      <c r="AU189" s="241" t="s">
        <v>86</v>
      </c>
      <c r="AV189" s="13" t="s">
        <v>219</v>
      </c>
      <c r="AW189" s="13" t="s">
        <v>39</v>
      </c>
      <c r="AX189" s="13" t="s">
        <v>84</v>
      </c>
      <c r="AY189" s="241" t="s">
        <v>201</v>
      </c>
    </row>
    <row r="190" spans="2:65" s="1" customFormat="1" ht="16.5" customHeight="1">
      <c r="B190" s="42"/>
      <c r="C190" s="202" t="s">
        <v>561</v>
      </c>
      <c r="D190" s="202" t="s">
        <v>204</v>
      </c>
      <c r="E190" s="203" t="s">
        <v>1115</v>
      </c>
      <c r="F190" s="204" t="s">
        <v>1116</v>
      </c>
      <c r="G190" s="205" t="s">
        <v>335</v>
      </c>
      <c r="H190" s="206">
        <v>0.63100000000000001</v>
      </c>
      <c r="I190" s="207"/>
      <c r="J190" s="208">
        <f>ROUND(I190*H190,2)</f>
        <v>0</v>
      </c>
      <c r="K190" s="204" t="s">
        <v>214</v>
      </c>
      <c r="L190" s="62"/>
      <c r="M190" s="209" t="s">
        <v>21</v>
      </c>
      <c r="N190" s="210" t="s">
        <v>47</v>
      </c>
      <c r="O190" s="43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AR190" s="25" t="s">
        <v>219</v>
      </c>
      <c r="AT190" s="25" t="s">
        <v>204</v>
      </c>
      <c r="AU190" s="25" t="s">
        <v>86</v>
      </c>
      <c r="AY190" s="25" t="s">
        <v>201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25" t="s">
        <v>84</v>
      </c>
      <c r="BK190" s="213">
        <f>ROUND(I190*H190,2)</f>
        <v>0</v>
      </c>
      <c r="BL190" s="25" t="s">
        <v>219</v>
      </c>
      <c r="BM190" s="25" t="s">
        <v>1117</v>
      </c>
    </row>
    <row r="191" spans="2:65" s="1" customFormat="1" ht="13.5">
      <c r="B191" s="42"/>
      <c r="C191" s="64"/>
      <c r="D191" s="214" t="s">
        <v>210</v>
      </c>
      <c r="E191" s="64"/>
      <c r="F191" s="215" t="s">
        <v>1118</v>
      </c>
      <c r="G191" s="64"/>
      <c r="H191" s="64"/>
      <c r="I191" s="173"/>
      <c r="J191" s="64"/>
      <c r="K191" s="64"/>
      <c r="L191" s="62"/>
      <c r="M191" s="216"/>
      <c r="N191" s="43"/>
      <c r="O191" s="43"/>
      <c r="P191" s="43"/>
      <c r="Q191" s="43"/>
      <c r="R191" s="43"/>
      <c r="S191" s="43"/>
      <c r="T191" s="79"/>
      <c r="AT191" s="25" t="s">
        <v>210</v>
      </c>
      <c r="AU191" s="25" t="s">
        <v>86</v>
      </c>
    </row>
    <row r="192" spans="2:65" s="12" customFormat="1" ht="13.5">
      <c r="B192" s="220"/>
      <c r="C192" s="221"/>
      <c r="D192" s="214" t="s">
        <v>284</v>
      </c>
      <c r="E192" s="222" t="s">
        <v>21</v>
      </c>
      <c r="F192" s="223" t="s">
        <v>1113</v>
      </c>
      <c r="G192" s="221"/>
      <c r="H192" s="224">
        <v>0.63100000000000001</v>
      </c>
      <c r="I192" s="225"/>
      <c r="J192" s="221"/>
      <c r="K192" s="221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284</v>
      </c>
      <c r="AU192" s="230" t="s">
        <v>86</v>
      </c>
      <c r="AV192" s="12" t="s">
        <v>86</v>
      </c>
      <c r="AW192" s="12" t="s">
        <v>39</v>
      </c>
      <c r="AX192" s="12" t="s">
        <v>84</v>
      </c>
      <c r="AY192" s="230" t="s">
        <v>201</v>
      </c>
    </row>
    <row r="193" spans="2:65" s="1" customFormat="1" ht="25.5" customHeight="1">
      <c r="B193" s="42"/>
      <c r="C193" s="202" t="s">
        <v>567</v>
      </c>
      <c r="D193" s="202" t="s">
        <v>204</v>
      </c>
      <c r="E193" s="203" t="s">
        <v>407</v>
      </c>
      <c r="F193" s="204" t="s">
        <v>408</v>
      </c>
      <c r="G193" s="205" t="s">
        <v>335</v>
      </c>
      <c r="H193" s="206">
        <v>1.881</v>
      </c>
      <c r="I193" s="207"/>
      <c r="J193" s="208">
        <f>ROUND(I193*H193,2)</f>
        <v>0</v>
      </c>
      <c r="K193" s="204" t="s">
        <v>214</v>
      </c>
      <c r="L193" s="62"/>
      <c r="M193" s="209" t="s">
        <v>21</v>
      </c>
      <c r="N193" s="210" t="s">
        <v>47</v>
      </c>
      <c r="O193" s="43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AR193" s="25" t="s">
        <v>219</v>
      </c>
      <c r="AT193" s="25" t="s">
        <v>204</v>
      </c>
      <c r="AU193" s="25" t="s">
        <v>86</v>
      </c>
      <c r="AY193" s="25" t="s">
        <v>201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84</v>
      </c>
      <c r="BK193" s="213">
        <f>ROUND(I193*H193,2)</f>
        <v>0</v>
      </c>
      <c r="BL193" s="25" t="s">
        <v>219</v>
      </c>
      <c r="BM193" s="25" t="s">
        <v>1119</v>
      </c>
    </row>
    <row r="194" spans="2:65" s="1" customFormat="1" ht="27">
      <c r="B194" s="42"/>
      <c r="C194" s="64"/>
      <c r="D194" s="214" t="s">
        <v>210</v>
      </c>
      <c r="E194" s="64"/>
      <c r="F194" s="215" t="s">
        <v>410</v>
      </c>
      <c r="G194" s="64"/>
      <c r="H194" s="64"/>
      <c r="I194" s="173"/>
      <c r="J194" s="64"/>
      <c r="K194" s="64"/>
      <c r="L194" s="62"/>
      <c r="M194" s="216"/>
      <c r="N194" s="43"/>
      <c r="O194" s="43"/>
      <c r="P194" s="43"/>
      <c r="Q194" s="43"/>
      <c r="R194" s="43"/>
      <c r="S194" s="43"/>
      <c r="T194" s="79"/>
      <c r="AT194" s="25" t="s">
        <v>210</v>
      </c>
      <c r="AU194" s="25" t="s">
        <v>86</v>
      </c>
    </row>
    <row r="195" spans="2:65" s="12" customFormat="1" ht="13.5">
      <c r="B195" s="220"/>
      <c r="C195" s="221"/>
      <c r="D195" s="214" t="s">
        <v>284</v>
      </c>
      <c r="E195" s="222" t="s">
        <v>21</v>
      </c>
      <c r="F195" s="223" t="s">
        <v>1113</v>
      </c>
      <c r="G195" s="221"/>
      <c r="H195" s="224">
        <v>0.63100000000000001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284</v>
      </c>
      <c r="AU195" s="230" t="s">
        <v>86</v>
      </c>
      <c r="AV195" s="12" t="s">
        <v>86</v>
      </c>
      <c r="AW195" s="12" t="s">
        <v>39</v>
      </c>
      <c r="AX195" s="12" t="s">
        <v>76</v>
      </c>
      <c r="AY195" s="230" t="s">
        <v>201</v>
      </c>
    </row>
    <row r="196" spans="2:65" s="12" customFormat="1" ht="13.5">
      <c r="B196" s="220"/>
      <c r="C196" s="221"/>
      <c r="D196" s="214" t="s">
        <v>284</v>
      </c>
      <c r="E196" s="222" t="s">
        <v>21</v>
      </c>
      <c r="F196" s="223" t="s">
        <v>1114</v>
      </c>
      <c r="G196" s="221"/>
      <c r="H196" s="224">
        <v>1.25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284</v>
      </c>
      <c r="AU196" s="230" t="s">
        <v>86</v>
      </c>
      <c r="AV196" s="12" t="s">
        <v>86</v>
      </c>
      <c r="AW196" s="12" t="s">
        <v>39</v>
      </c>
      <c r="AX196" s="12" t="s">
        <v>76</v>
      </c>
      <c r="AY196" s="230" t="s">
        <v>201</v>
      </c>
    </row>
    <row r="197" spans="2:65" s="13" customFormat="1" ht="13.5">
      <c r="B197" s="231"/>
      <c r="C197" s="232"/>
      <c r="D197" s="214" t="s">
        <v>284</v>
      </c>
      <c r="E197" s="233" t="s">
        <v>21</v>
      </c>
      <c r="F197" s="234" t="s">
        <v>293</v>
      </c>
      <c r="G197" s="232"/>
      <c r="H197" s="235">
        <v>1.881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284</v>
      </c>
      <c r="AU197" s="241" t="s">
        <v>86</v>
      </c>
      <c r="AV197" s="13" t="s">
        <v>219</v>
      </c>
      <c r="AW197" s="13" t="s">
        <v>39</v>
      </c>
      <c r="AX197" s="13" t="s">
        <v>84</v>
      </c>
      <c r="AY197" s="241" t="s">
        <v>201</v>
      </c>
    </row>
    <row r="198" spans="2:65" s="1" customFormat="1" ht="25.5" customHeight="1">
      <c r="B198" s="42"/>
      <c r="C198" s="202" t="s">
        <v>573</v>
      </c>
      <c r="D198" s="202" t="s">
        <v>204</v>
      </c>
      <c r="E198" s="203" t="s">
        <v>970</v>
      </c>
      <c r="F198" s="204" t="s">
        <v>971</v>
      </c>
      <c r="G198" s="205" t="s">
        <v>335</v>
      </c>
      <c r="H198" s="206">
        <v>256.14800000000002</v>
      </c>
      <c r="I198" s="207"/>
      <c r="J198" s="208">
        <f>ROUND(I198*H198,2)</f>
        <v>0</v>
      </c>
      <c r="K198" s="204" t="s">
        <v>214</v>
      </c>
      <c r="L198" s="62"/>
      <c r="M198" s="209" t="s">
        <v>21</v>
      </c>
      <c r="N198" s="210" t="s">
        <v>47</v>
      </c>
      <c r="O198" s="43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AR198" s="25" t="s">
        <v>219</v>
      </c>
      <c r="AT198" s="25" t="s">
        <v>204</v>
      </c>
      <c r="AU198" s="25" t="s">
        <v>86</v>
      </c>
      <c r="AY198" s="25" t="s">
        <v>201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84</v>
      </c>
      <c r="BK198" s="213">
        <f>ROUND(I198*H198,2)</f>
        <v>0</v>
      </c>
      <c r="BL198" s="25" t="s">
        <v>219</v>
      </c>
      <c r="BM198" s="25" t="s">
        <v>1120</v>
      </c>
    </row>
    <row r="199" spans="2:65" s="1" customFormat="1" ht="27">
      <c r="B199" s="42"/>
      <c r="C199" s="64"/>
      <c r="D199" s="214" t="s">
        <v>210</v>
      </c>
      <c r="E199" s="64"/>
      <c r="F199" s="215" t="s">
        <v>973</v>
      </c>
      <c r="G199" s="64"/>
      <c r="H199" s="64"/>
      <c r="I199" s="173"/>
      <c r="J199" s="64"/>
      <c r="K199" s="64"/>
      <c r="L199" s="62"/>
      <c r="M199" s="216"/>
      <c r="N199" s="43"/>
      <c r="O199" s="43"/>
      <c r="P199" s="43"/>
      <c r="Q199" s="43"/>
      <c r="R199" s="43"/>
      <c r="S199" s="43"/>
      <c r="T199" s="79"/>
      <c r="AT199" s="25" t="s">
        <v>210</v>
      </c>
      <c r="AU199" s="25" t="s">
        <v>86</v>
      </c>
    </row>
    <row r="200" spans="2:65" s="12" customFormat="1" ht="13.5">
      <c r="B200" s="220"/>
      <c r="C200" s="221"/>
      <c r="D200" s="214" t="s">
        <v>284</v>
      </c>
      <c r="E200" s="222" t="s">
        <v>21</v>
      </c>
      <c r="F200" s="223" t="s">
        <v>1110</v>
      </c>
      <c r="G200" s="221"/>
      <c r="H200" s="224">
        <v>11.88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284</v>
      </c>
      <c r="AU200" s="230" t="s">
        <v>86</v>
      </c>
      <c r="AV200" s="12" t="s">
        <v>86</v>
      </c>
      <c r="AW200" s="12" t="s">
        <v>39</v>
      </c>
      <c r="AX200" s="12" t="s">
        <v>76</v>
      </c>
      <c r="AY200" s="230" t="s">
        <v>201</v>
      </c>
    </row>
    <row r="201" spans="2:65" s="12" customFormat="1" ht="13.5">
      <c r="B201" s="220"/>
      <c r="C201" s="221"/>
      <c r="D201" s="214" t="s">
        <v>284</v>
      </c>
      <c r="E201" s="222" t="s">
        <v>21</v>
      </c>
      <c r="F201" s="223" t="s">
        <v>1111</v>
      </c>
      <c r="G201" s="221"/>
      <c r="H201" s="224">
        <v>244.268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284</v>
      </c>
      <c r="AU201" s="230" t="s">
        <v>86</v>
      </c>
      <c r="AV201" s="12" t="s">
        <v>86</v>
      </c>
      <c r="AW201" s="12" t="s">
        <v>39</v>
      </c>
      <c r="AX201" s="12" t="s">
        <v>76</v>
      </c>
      <c r="AY201" s="230" t="s">
        <v>201</v>
      </c>
    </row>
    <row r="202" spans="2:65" s="13" customFormat="1" ht="13.5">
      <c r="B202" s="231"/>
      <c r="C202" s="232"/>
      <c r="D202" s="214" t="s">
        <v>284</v>
      </c>
      <c r="E202" s="233" t="s">
        <v>21</v>
      </c>
      <c r="F202" s="234" t="s">
        <v>293</v>
      </c>
      <c r="G202" s="232"/>
      <c r="H202" s="235">
        <v>256.14800000000002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284</v>
      </c>
      <c r="AU202" s="241" t="s">
        <v>86</v>
      </c>
      <c r="AV202" s="13" t="s">
        <v>219</v>
      </c>
      <c r="AW202" s="13" t="s">
        <v>39</v>
      </c>
      <c r="AX202" s="13" t="s">
        <v>84</v>
      </c>
      <c r="AY202" s="241" t="s">
        <v>201</v>
      </c>
    </row>
    <row r="203" spans="2:65" s="1" customFormat="1" ht="25.5" customHeight="1">
      <c r="B203" s="42"/>
      <c r="C203" s="202" t="s">
        <v>579</v>
      </c>
      <c r="D203" s="202" t="s">
        <v>204</v>
      </c>
      <c r="E203" s="203" t="s">
        <v>413</v>
      </c>
      <c r="F203" s="204" t="s">
        <v>414</v>
      </c>
      <c r="G203" s="205" t="s">
        <v>335</v>
      </c>
      <c r="H203" s="206">
        <v>14.727</v>
      </c>
      <c r="I203" s="207"/>
      <c r="J203" s="208">
        <f>ROUND(I203*H203,2)</f>
        <v>0</v>
      </c>
      <c r="K203" s="204" t="s">
        <v>214</v>
      </c>
      <c r="L203" s="62"/>
      <c r="M203" s="209" t="s">
        <v>21</v>
      </c>
      <c r="N203" s="210" t="s">
        <v>47</v>
      </c>
      <c r="O203" s="43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AR203" s="25" t="s">
        <v>219</v>
      </c>
      <c r="AT203" s="25" t="s">
        <v>204</v>
      </c>
      <c r="AU203" s="25" t="s">
        <v>86</v>
      </c>
      <c r="AY203" s="25" t="s">
        <v>201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84</v>
      </c>
      <c r="BK203" s="213">
        <f>ROUND(I203*H203,2)</f>
        <v>0</v>
      </c>
      <c r="BL203" s="25" t="s">
        <v>219</v>
      </c>
      <c r="BM203" s="25" t="s">
        <v>1121</v>
      </c>
    </row>
    <row r="204" spans="2:65" s="1" customFormat="1" ht="27">
      <c r="B204" s="42"/>
      <c r="C204" s="64"/>
      <c r="D204" s="214" t="s">
        <v>210</v>
      </c>
      <c r="E204" s="64"/>
      <c r="F204" s="215" t="s">
        <v>337</v>
      </c>
      <c r="G204" s="64"/>
      <c r="H204" s="64"/>
      <c r="I204" s="173"/>
      <c r="J204" s="64"/>
      <c r="K204" s="64"/>
      <c r="L204" s="62"/>
      <c r="M204" s="216"/>
      <c r="N204" s="43"/>
      <c r="O204" s="43"/>
      <c r="P204" s="43"/>
      <c r="Q204" s="43"/>
      <c r="R204" s="43"/>
      <c r="S204" s="43"/>
      <c r="T204" s="79"/>
      <c r="AT204" s="25" t="s">
        <v>210</v>
      </c>
      <c r="AU204" s="25" t="s">
        <v>86</v>
      </c>
    </row>
    <row r="205" spans="2:65" s="12" customFormat="1" ht="13.5">
      <c r="B205" s="220"/>
      <c r="C205" s="221"/>
      <c r="D205" s="214" t="s">
        <v>284</v>
      </c>
      <c r="E205" s="222" t="s">
        <v>21</v>
      </c>
      <c r="F205" s="223" t="s">
        <v>1107</v>
      </c>
      <c r="G205" s="221"/>
      <c r="H205" s="224">
        <v>5.16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284</v>
      </c>
      <c r="AU205" s="230" t="s">
        <v>86</v>
      </c>
      <c r="AV205" s="12" t="s">
        <v>86</v>
      </c>
      <c r="AW205" s="12" t="s">
        <v>39</v>
      </c>
      <c r="AX205" s="12" t="s">
        <v>76</v>
      </c>
      <c r="AY205" s="230" t="s">
        <v>201</v>
      </c>
    </row>
    <row r="206" spans="2:65" s="12" customFormat="1" ht="13.5">
      <c r="B206" s="220"/>
      <c r="C206" s="221"/>
      <c r="D206" s="214" t="s">
        <v>284</v>
      </c>
      <c r="E206" s="222" t="s">
        <v>21</v>
      </c>
      <c r="F206" s="223" t="s">
        <v>1108</v>
      </c>
      <c r="G206" s="221"/>
      <c r="H206" s="224">
        <v>0.38700000000000001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284</v>
      </c>
      <c r="AU206" s="230" t="s">
        <v>86</v>
      </c>
      <c r="AV206" s="12" t="s">
        <v>86</v>
      </c>
      <c r="AW206" s="12" t="s">
        <v>39</v>
      </c>
      <c r="AX206" s="12" t="s">
        <v>76</v>
      </c>
      <c r="AY206" s="230" t="s">
        <v>201</v>
      </c>
    </row>
    <row r="207" spans="2:65" s="12" customFormat="1" ht="13.5">
      <c r="B207" s="220"/>
      <c r="C207" s="221"/>
      <c r="D207" s="214" t="s">
        <v>284</v>
      </c>
      <c r="E207" s="222" t="s">
        <v>21</v>
      </c>
      <c r="F207" s="223" t="s">
        <v>1109</v>
      </c>
      <c r="G207" s="221"/>
      <c r="H207" s="224">
        <v>9.18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284</v>
      </c>
      <c r="AU207" s="230" t="s">
        <v>86</v>
      </c>
      <c r="AV207" s="12" t="s">
        <v>86</v>
      </c>
      <c r="AW207" s="12" t="s">
        <v>39</v>
      </c>
      <c r="AX207" s="12" t="s">
        <v>76</v>
      </c>
      <c r="AY207" s="230" t="s">
        <v>201</v>
      </c>
    </row>
    <row r="208" spans="2:65" s="13" customFormat="1" ht="13.5">
      <c r="B208" s="231"/>
      <c r="C208" s="232"/>
      <c r="D208" s="214" t="s">
        <v>284</v>
      </c>
      <c r="E208" s="233" t="s">
        <v>21</v>
      </c>
      <c r="F208" s="234" t="s">
        <v>293</v>
      </c>
      <c r="G208" s="232"/>
      <c r="H208" s="235">
        <v>14.727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284</v>
      </c>
      <c r="AU208" s="241" t="s">
        <v>86</v>
      </c>
      <c r="AV208" s="13" t="s">
        <v>219</v>
      </c>
      <c r="AW208" s="13" t="s">
        <v>39</v>
      </c>
      <c r="AX208" s="13" t="s">
        <v>84</v>
      </c>
      <c r="AY208" s="241" t="s">
        <v>201</v>
      </c>
    </row>
    <row r="209" spans="2:65" s="11" customFormat="1" ht="29.85" customHeight="1">
      <c r="B209" s="186"/>
      <c r="C209" s="187"/>
      <c r="D209" s="188" t="s">
        <v>75</v>
      </c>
      <c r="E209" s="200" t="s">
        <v>977</v>
      </c>
      <c r="F209" s="200" t="s">
        <v>978</v>
      </c>
      <c r="G209" s="187"/>
      <c r="H209" s="187"/>
      <c r="I209" s="190"/>
      <c r="J209" s="201">
        <f>BK209</f>
        <v>0</v>
      </c>
      <c r="K209" s="187"/>
      <c r="L209" s="192"/>
      <c r="M209" s="193"/>
      <c r="N209" s="194"/>
      <c r="O209" s="194"/>
      <c r="P209" s="195">
        <f>SUM(P210:P211)</f>
        <v>0</v>
      </c>
      <c r="Q209" s="194"/>
      <c r="R209" s="195">
        <f>SUM(R210:R211)</f>
        <v>0</v>
      </c>
      <c r="S209" s="194"/>
      <c r="T209" s="196">
        <f>SUM(T210:T211)</f>
        <v>0</v>
      </c>
      <c r="AR209" s="197" t="s">
        <v>84</v>
      </c>
      <c r="AT209" s="198" t="s">
        <v>75</v>
      </c>
      <c r="AU209" s="198" t="s">
        <v>84</v>
      </c>
      <c r="AY209" s="197" t="s">
        <v>201</v>
      </c>
      <c r="BK209" s="199">
        <f>SUM(BK210:BK211)</f>
        <v>0</v>
      </c>
    </row>
    <row r="210" spans="2:65" s="1" customFormat="1" ht="16.5" customHeight="1">
      <c r="B210" s="42"/>
      <c r="C210" s="202" t="s">
        <v>587</v>
      </c>
      <c r="D210" s="202" t="s">
        <v>204</v>
      </c>
      <c r="E210" s="203" t="s">
        <v>1122</v>
      </c>
      <c r="F210" s="204" t="s">
        <v>1123</v>
      </c>
      <c r="G210" s="205" t="s">
        <v>335</v>
      </c>
      <c r="H210" s="206">
        <v>130.79900000000001</v>
      </c>
      <c r="I210" s="207"/>
      <c r="J210" s="208">
        <f>ROUND(I210*H210,2)</f>
        <v>0</v>
      </c>
      <c r="K210" s="204" t="s">
        <v>214</v>
      </c>
      <c r="L210" s="62"/>
      <c r="M210" s="209" t="s">
        <v>21</v>
      </c>
      <c r="N210" s="210" t="s">
        <v>47</v>
      </c>
      <c r="O210" s="43"/>
      <c r="P210" s="211">
        <f>O210*H210</f>
        <v>0</v>
      </c>
      <c r="Q210" s="211">
        <v>0</v>
      </c>
      <c r="R210" s="211">
        <f>Q210*H210</f>
        <v>0</v>
      </c>
      <c r="S210" s="211">
        <v>0</v>
      </c>
      <c r="T210" s="212">
        <f>S210*H210</f>
        <v>0</v>
      </c>
      <c r="AR210" s="25" t="s">
        <v>219</v>
      </c>
      <c r="AT210" s="25" t="s">
        <v>204</v>
      </c>
      <c r="AU210" s="25" t="s">
        <v>86</v>
      </c>
      <c r="AY210" s="25" t="s">
        <v>201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25" t="s">
        <v>84</v>
      </c>
      <c r="BK210" s="213">
        <f>ROUND(I210*H210,2)</f>
        <v>0</v>
      </c>
      <c r="BL210" s="25" t="s">
        <v>219</v>
      </c>
      <c r="BM210" s="25" t="s">
        <v>1124</v>
      </c>
    </row>
    <row r="211" spans="2:65" s="1" customFormat="1" ht="27">
      <c r="B211" s="42"/>
      <c r="C211" s="64"/>
      <c r="D211" s="214" t="s">
        <v>210</v>
      </c>
      <c r="E211" s="64"/>
      <c r="F211" s="215" t="s">
        <v>1125</v>
      </c>
      <c r="G211" s="64"/>
      <c r="H211" s="64"/>
      <c r="I211" s="173"/>
      <c r="J211" s="64"/>
      <c r="K211" s="64"/>
      <c r="L211" s="62"/>
      <c r="M211" s="217"/>
      <c r="N211" s="218"/>
      <c r="O211" s="218"/>
      <c r="P211" s="218"/>
      <c r="Q211" s="218"/>
      <c r="R211" s="218"/>
      <c r="S211" s="218"/>
      <c r="T211" s="219"/>
      <c r="AT211" s="25" t="s">
        <v>210</v>
      </c>
      <c r="AU211" s="25" t="s">
        <v>86</v>
      </c>
    </row>
    <row r="212" spans="2:65" s="1" customFormat="1" ht="6.95" customHeight="1">
      <c r="B212" s="57"/>
      <c r="C212" s="58"/>
      <c r="D212" s="58"/>
      <c r="E212" s="58"/>
      <c r="F212" s="58"/>
      <c r="G212" s="58"/>
      <c r="H212" s="58"/>
      <c r="I212" s="149"/>
      <c r="J212" s="58"/>
      <c r="K212" s="58"/>
      <c r="L212" s="62"/>
    </row>
  </sheetData>
  <sheetProtection algorithmName="SHA-512" hashValue="3Xj7R938aCQ/P/3OVqkn4bd7LZ8/IBepI4Ff9+J2v7VFtjGSxEvVO4ZfPsEfDH8D9LSmMvc9xs5COmZ2bEHY7w==" saltValue="JyQUUzGpQBcu6uw2zDy+aKLOMcJ2Tj2FNsjIAUQw1YJskxyTwJobWTNOaIivC6w32pC76PQuVkb16m7uUeOWwA==" spinCount="100000" sheet="1" objects="1" scenarios="1" formatColumns="0" formatRows="0" autoFilter="0"/>
  <autoFilter ref="C81:K211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99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1126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1127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1128</v>
      </c>
      <c r="K14" s="46"/>
    </row>
    <row r="15" spans="1:70" s="1" customFormat="1" ht="18" customHeight="1">
      <c r="B15" s="42"/>
      <c r="C15" s="43"/>
      <c r="D15" s="43"/>
      <c r="E15" s="36" t="s">
        <v>1129</v>
      </c>
      <c r="F15" s="43"/>
      <c r="G15" s="43"/>
      <c r="H15" s="43"/>
      <c r="I15" s="129" t="s">
        <v>31</v>
      </c>
      <c r="J15" s="36" t="s">
        <v>1130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1131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ROUND(J78,2)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ROUND(SUM(BE78:BE83), 2)</f>
        <v>0</v>
      </c>
      <c r="G30" s="43"/>
      <c r="H30" s="43"/>
      <c r="I30" s="141">
        <v>0.21</v>
      </c>
      <c r="J30" s="140">
        <f>ROUND(ROUND((SUM(BE78:BE83)),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ROUND(SUM(BF78:BF83), 2)</f>
        <v>0</v>
      </c>
      <c r="G31" s="43"/>
      <c r="H31" s="43"/>
      <c r="I31" s="141">
        <v>0.15</v>
      </c>
      <c r="J31" s="140">
        <f>ROUND(ROUND((SUM(BF78:BF83)),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ROUND(SUM(BG78:BG83),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ROUND(SUM(BH78:BH83),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ROUND(SUM(BI78:BI83),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182 - DIO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Městys Zápy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STŘEDOČESKÝ KRAJ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J78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180</v>
      </c>
      <c r="E57" s="162"/>
      <c r="F57" s="162"/>
      <c r="G57" s="162"/>
      <c r="H57" s="162"/>
      <c r="I57" s="163"/>
      <c r="J57" s="164">
        <f>J79</f>
        <v>0</v>
      </c>
      <c r="K57" s="165"/>
    </row>
    <row r="58" spans="2:47" s="9" customFormat="1" ht="19.899999999999999" customHeight="1">
      <c r="B58" s="166"/>
      <c r="C58" s="167"/>
      <c r="D58" s="168" t="s">
        <v>1132</v>
      </c>
      <c r="E58" s="169"/>
      <c r="F58" s="169"/>
      <c r="G58" s="169"/>
      <c r="H58" s="169"/>
      <c r="I58" s="170"/>
      <c r="J58" s="171">
        <f>J80</f>
        <v>0</v>
      </c>
      <c r="K58" s="172"/>
    </row>
    <row r="59" spans="2:47" s="1" customFormat="1" ht="21.7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6.95" customHeight="1">
      <c r="B60" s="57"/>
      <c r="C60" s="58"/>
      <c r="D60" s="58"/>
      <c r="E60" s="58"/>
      <c r="F60" s="58"/>
      <c r="G60" s="58"/>
      <c r="H60" s="58"/>
      <c r="I60" s="149"/>
      <c r="J60" s="58"/>
      <c r="K60" s="59"/>
    </row>
    <row r="64" spans="2:47" s="1" customFormat="1" ht="6.95" customHeight="1">
      <c r="B64" s="60"/>
      <c r="C64" s="61"/>
      <c r="D64" s="61"/>
      <c r="E64" s="61"/>
      <c r="F64" s="61"/>
      <c r="G64" s="61"/>
      <c r="H64" s="61"/>
      <c r="I64" s="152"/>
      <c r="J64" s="61"/>
      <c r="K64" s="61"/>
      <c r="L64" s="62"/>
    </row>
    <row r="65" spans="2:63" s="1" customFormat="1" ht="36.950000000000003" customHeight="1">
      <c r="B65" s="42"/>
      <c r="C65" s="63" t="s">
        <v>184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63" s="1" customFormat="1" ht="6.95" customHeight="1">
      <c r="B66" s="42"/>
      <c r="C66" s="64"/>
      <c r="D66" s="64"/>
      <c r="E66" s="64"/>
      <c r="F66" s="64"/>
      <c r="G66" s="64"/>
      <c r="H66" s="64"/>
      <c r="I66" s="173"/>
      <c r="J66" s="64"/>
      <c r="K66" s="64"/>
      <c r="L66" s="62"/>
    </row>
    <row r="67" spans="2:63" s="1" customFormat="1" ht="14.45" customHeight="1">
      <c r="B67" s="42"/>
      <c r="C67" s="66" t="s">
        <v>18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3" s="1" customFormat="1" ht="16.5" customHeight="1">
      <c r="B68" s="42"/>
      <c r="C68" s="64"/>
      <c r="D68" s="64"/>
      <c r="E68" s="405" t="str">
        <f>E7</f>
        <v>Malešická, 1. a 2. etapa, 2. etapa Za Vackovem - Habrová</v>
      </c>
      <c r="F68" s="406"/>
      <c r="G68" s="406"/>
      <c r="H68" s="406"/>
      <c r="I68" s="173"/>
      <c r="J68" s="64"/>
      <c r="K68" s="64"/>
      <c r="L68" s="62"/>
    </row>
    <row r="69" spans="2:63" s="1" customFormat="1" ht="14.45" customHeight="1">
      <c r="B69" s="42"/>
      <c r="C69" s="66" t="s">
        <v>173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63" s="1" customFormat="1" ht="17.25" customHeight="1">
      <c r="B70" s="42"/>
      <c r="C70" s="64"/>
      <c r="D70" s="64"/>
      <c r="E70" s="393" t="str">
        <f>E9</f>
        <v>SO 182 - DIO</v>
      </c>
      <c r="F70" s="407"/>
      <c r="G70" s="407"/>
      <c r="H70" s="407"/>
      <c r="I70" s="173"/>
      <c r="J70" s="64"/>
      <c r="K70" s="64"/>
      <c r="L70" s="62"/>
    </row>
    <row r="71" spans="2:63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63" s="1" customFormat="1" ht="18" customHeight="1">
      <c r="B72" s="42"/>
      <c r="C72" s="66" t="s">
        <v>23</v>
      </c>
      <c r="D72" s="64"/>
      <c r="E72" s="64"/>
      <c r="F72" s="174" t="str">
        <f>F12</f>
        <v>Městys Zápy</v>
      </c>
      <c r="G72" s="64"/>
      <c r="H72" s="64"/>
      <c r="I72" s="175" t="s">
        <v>25</v>
      </c>
      <c r="J72" s="74" t="str">
        <f>IF(J12="","",J12)</f>
        <v>25. 10. 2018</v>
      </c>
      <c r="K72" s="64"/>
      <c r="L72" s="62"/>
    </row>
    <row r="73" spans="2:63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63" s="1" customFormat="1">
      <c r="B74" s="42"/>
      <c r="C74" s="66" t="s">
        <v>27</v>
      </c>
      <c r="D74" s="64"/>
      <c r="E74" s="64"/>
      <c r="F74" s="174" t="str">
        <f>E15</f>
        <v>STŘEDOČESKÝ KRAJ</v>
      </c>
      <c r="G74" s="64"/>
      <c r="H74" s="64"/>
      <c r="I74" s="175" t="s">
        <v>35</v>
      </c>
      <c r="J74" s="174" t="str">
        <f>E21</f>
        <v>NOVÁK &amp; PARTNER, s.r.o.</v>
      </c>
      <c r="K74" s="64"/>
      <c r="L74" s="62"/>
    </row>
    <row r="75" spans="2:63" s="1" customFormat="1" ht="14.45" customHeight="1">
      <c r="B75" s="42"/>
      <c r="C75" s="66" t="s">
        <v>33</v>
      </c>
      <c r="D75" s="64"/>
      <c r="E75" s="64"/>
      <c r="F75" s="174" t="str">
        <f>IF(E18="","",E18)</f>
        <v/>
      </c>
      <c r="G75" s="64"/>
      <c r="H75" s="64"/>
      <c r="I75" s="173"/>
      <c r="J75" s="64"/>
      <c r="K75" s="64"/>
      <c r="L75" s="62"/>
    </row>
    <row r="76" spans="2:63" s="1" customFormat="1" ht="10.3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63" s="10" customFormat="1" ht="29.25" customHeight="1">
      <c r="B77" s="176"/>
      <c r="C77" s="177" t="s">
        <v>185</v>
      </c>
      <c r="D77" s="178" t="s">
        <v>61</v>
      </c>
      <c r="E77" s="178" t="s">
        <v>57</v>
      </c>
      <c r="F77" s="178" t="s">
        <v>186</v>
      </c>
      <c r="G77" s="178" t="s">
        <v>187</v>
      </c>
      <c r="H77" s="178" t="s">
        <v>188</v>
      </c>
      <c r="I77" s="179" t="s">
        <v>189</v>
      </c>
      <c r="J77" s="178" t="s">
        <v>177</v>
      </c>
      <c r="K77" s="180" t="s">
        <v>190</v>
      </c>
      <c r="L77" s="181"/>
      <c r="M77" s="82" t="s">
        <v>191</v>
      </c>
      <c r="N77" s="83" t="s">
        <v>46</v>
      </c>
      <c r="O77" s="83" t="s">
        <v>192</v>
      </c>
      <c r="P77" s="83" t="s">
        <v>193</v>
      </c>
      <c r="Q77" s="83" t="s">
        <v>194</v>
      </c>
      <c r="R77" s="83" t="s">
        <v>195</v>
      </c>
      <c r="S77" s="83" t="s">
        <v>196</v>
      </c>
      <c r="T77" s="84" t="s">
        <v>197</v>
      </c>
    </row>
    <row r="78" spans="2:63" s="1" customFormat="1" ht="29.25" customHeight="1">
      <c r="B78" s="42"/>
      <c r="C78" s="88" t="s">
        <v>178</v>
      </c>
      <c r="D78" s="64"/>
      <c r="E78" s="64"/>
      <c r="F78" s="64"/>
      <c r="G78" s="64"/>
      <c r="H78" s="64"/>
      <c r="I78" s="173"/>
      <c r="J78" s="182">
        <f>BK78</f>
        <v>0</v>
      </c>
      <c r="K78" s="64"/>
      <c r="L78" s="62"/>
      <c r="M78" s="85"/>
      <c r="N78" s="86"/>
      <c r="O78" s="86"/>
      <c r="P78" s="183">
        <f>P79</f>
        <v>0</v>
      </c>
      <c r="Q78" s="86"/>
      <c r="R78" s="183">
        <f>R79</f>
        <v>0</v>
      </c>
      <c r="S78" s="86"/>
      <c r="T78" s="184">
        <f>T79</f>
        <v>0</v>
      </c>
      <c r="AT78" s="25" t="s">
        <v>75</v>
      </c>
      <c r="AU78" s="25" t="s">
        <v>179</v>
      </c>
      <c r="BK78" s="185">
        <f>BK79</f>
        <v>0</v>
      </c>
    </row>
    <row r="79" spans="2:63" s="11" customFormat="1" ht="37.35" customHeight="1">
      <c r="B79" s="186"/>
      <c r="C79" s="187"/>
      <c r="D79" s="188" t="s">
        <v>75</v>
      </c>
      <c r="E79" s="189" t="s">
        <v>198</v>
      </c>
      <c r="F79" s="189" t="s">
        <v>199</v>
      </c>
      <c r="G79" s="187"/>
      <c r="H79" s="187"/>
      <c r="I79" s="190"/>
      <c r="J79" s="191">
        <f>BK79</f>
        <v>0</v>
      </c>
      <c r="K79" s="187"/>
      <c r="L79" s="192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97" t="s">
        <v>200</v>
      </c>
      <c r="AT79" s="198" t="s">
        <v>75</v>
      </c>
      <c r="AU79" s="198" t="s">
        <v>76</v>
      </c>
      <c r="AY79" s="197" t="s">
        <v>201</v>
      </c>
      <c r="BK79" s="199">
        <f>BK80</f>
        <v>0</v>
      </c>
    </row>
    <row r="80" spans="2:63" s="11" customFormat="1" ht="19.899999999999999" customHeight="1">
      <c r="B80" s="186"/>
      <c r="C80" s="187"/>
      <c r="D80" s="188" t="s">
        <v>75</v>
      </c>
      <c r="E80" s="200" t="s">
        <v>1133</v>
      </c>
      <c r="F80" s="200" t="s">
        <v>126</v>
      </c>
      <c r="G80" s="187"/>
      <c r="H80" s="187"/>
      <c r="I80" s="190"/>
      <c r="J80" s="201">
        <f>BK80</f>
        <v>0</v>
      </c>
      <c r="K80" s="187"/>
      <c r="L80" s="192"/>
      <c r="M80" s="193"/>
      <c r="N80" s="194"/>
      <c r="O80" s="194"/>
      <c r="P80" s="195">
        <f>SUM(P81:P83)</f>
        <v>0</v>
      </c>
      <c r="Q80" s="194"/>
      <c r="R80" s="195">
        <f>SUM(R81:R83)</f>
        <v>0</v>
      </c>
      <c r="S80" s="194"/>
      <c r="T80" s="196">
        <f>SUM(T81:T83)</f>
        <v>0</v>
      </c>
      <c r="AR80" s="197" t="s">
        <v>200</v>
      </c>
      <c r="AT80" s="198" t="s">
        <v>75</v>
      </c>
      <c r="AU80" s="198" t="s">
        <v>84</v>
      </c>
      <c r="AY80" s="197" t="s">
        <v>201</v>
      </c>
      <c r="BK80" s="199">
        <f>SUM(BK81:BK83)</f>
        <v>0</v>
      </c>
    </row>
    <row r="81" spans="2:65" s="1" customFormat="1" ht="16.5" customHeight="1">
      <c r="B81" s="42"/>
      <c r="C81" s="202" t="s">
        <v>84</v>
      </c>
      <c r="D81" s="202" t="s">
        <v>204</v>
      </c>
      <c r="E81" s="203" t="s">
        <v>1134</v>
      </c>
      <c r="F81" s="204" t="s">
        <v>1135</v>
      </c>
      <c r="G81" s="205" t="s">
        <v>213</v>
      </c>
      <c r="H81" s="206">
        <v>1</v>
      </c>
      <c r="I81" s="207"/>
      <c r="J81" s="208">
        <f>ROUND(I81*H81,2)</f>
        <v>0</v>
      </c>
      <c r="K81" s="204" t="s">
        <v>21</v>
      </c>
      <c r="L81" s="62"/>
      <c r="M81" s="209" t="s">
        <v>21</v>
      </c>
      <c r="N81" s="210" t="s">
        <v>47</v>
      </c>
      <c r="O81" s="43"/>
      <c r="P81" s="211">
        <f>O81*H81</f>
        <v>0</v>
      </c>
      <c r="Q81" s="211">
        <v>0</v>
      </c>
      <c r="R81" s="211">
        <f>Q81*H81</f>
        <v>0</v>
      </c>
      <c r="S81" s="211">
        <v>0</v>
      </c>
      <c r="T81" s="212">
        <f>S81*H81</f>
        <v>0</v>
      </c>
      <c r="AR81" s="25" t="s">
        <v>208</v>
      </c>
      <c r="AT81" s="25" t="s">
        <v>204</v>
      </c>
      <c r="AU81" s="25" t="s">
        <v>86</v>
      </c>
      <c r="AY81" s="25" t="s">
        <v>201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84</v>
      </c>
      <c r="BK81" s="213">
        <f>ROUND(I81*H81,2)</f>
        <v>0</v>
      </c>
      <c r="BL81" s="25" t="s">
        <v>208</v>
      </c>
      <c r="BM81" s="25" t="s">
        <v>1136</v>
      </c>
    </row>
    <row r="82" spans="2:65" s="1" customFormat="1" ht="148.5">
      <c r="B82" s="42"/>
      <c r="C82" s="64"/>
      <c r="D82" s="214" t="s">
        <v>210</v>
      </c>
      <c r="E82" s="64"/>
      <c r="F82" s="215" t="s">
        <v>1137</v>
      </c>
      <c r="G82" s="64"/>
      <c r="H82" s="64"/>
      <c r="I82" s="173"/>
      <c r="J82" s="64"/>
      <c r="K82" s="64"/>
      <c r="L82" s="62"/>
      <c r="M82" s="216"/>
      <c r="N82" s="43"/>
      <c r="O82" s="43"/>
      <c r="P82" s="43"/>
      <c r="Q82" s="43"/>
      <c r="R82" s="43"/>
      <c r="S82" s="43"/>
      <c r="T82" s="79"/>
      <c r="AT82" s="25" t="s">
        <v>210</v>
      </c>
      <c r="AU82" s="25" t="s">
        <v>86</v>
      </c>
    </row>
    <row r="83" spans="2:65" s="12" customFormat="1" ht="13.5">
      <c r="B83" s="220"/>
      <c r="C83" s="221"/>
      <c r="D83" s="214" t="s">
        <v>284</v>
      </c>
      <c r="E83" s="222" t="s">
        <v>21</v>
      </c>
      <c r="F83" s="223" t="s">
        <v>84</v>
      </c>
      <c r="G83" s="221"/>
      <c r="H83" s="224">
        <v>1</v>
      </c>
      <c r="I83" s="225"/>
      <c r="J83" s="221"/>
      <c r="K83" s="221"/>
      <c r="L83" s="226"/>
      <c r="M83" s="252"/>
      <c r="N83" s="253"/>
      <c r="O83" s="253"/>
      <c r="P83" s="253"/>
      <c r="Q83" s="253"/>
      <c r="R83" s="253"/>
      <c r="S83" s="253"/>
      <c r="T83" s="254"/>
      <c r="AT83" s="230" t="s">
        <v>284</v>
      </c>
      <c r="AU83" s="230" t="s">
        <v>86</v>
      </c>
      <c r="AV83" s="12" t="s">
        <v>86</v>
      </c>
      <c r="AW83" s="12" t="s">
        <v>39</v>
      </c>
      <c r="AX83" s="12" t="s">
        <v>84</v>
      </c>
      <c r="AY83" s="230" t="s">
        <v>201</v>
      </c>
    </row>
    <row r="84" spans="2:65" s="1" customFormat="1" ht="6.95" customHeight="1">
      <c r="B84" s="57"/>
      <c r="C84" s="58"/>
      <c r="D84" s="58"/>
      <c r="E84" s="58"/>
      <c r="F84" s="58"/>
      <c r="G84" s="58"/>
      <c r="H84" s="58"/>
      <c r="I84" s="149"/>
      <c r="J84" s="58"/>
      <c r="K84" s="58"/>
      <c r="L84" s="62"/>
    </row>
  </sheetData>
  <sheetProtection algorithmName="SHA-512" hashValue="yMFaaIusz0JetCiS4G4TO9oVGLRtpiTyjIq32P3Nh0FxtJGqn909kt36ooA9AiOaOlpm9/DxszYHFrI8Az+C9Q==" saltValue="JC2GdndA0EoEtiw48p5y6DrIiGp/MF58CJZ7Ng6qlJaIfwYZk+3YFzsFtuFoLpbzrXAVVKVqIsg8hdj883+sXA==" spinCount="100000" sheet="1" objects="1" scenarios="1" formatColumns="0" formatRows="0" autoFilter="0"/>
  <autoFilter ref="C77:K8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6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102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1138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ROUND(SUM(BE89:BE460), 2)</f>
        <v>0</v>
      </c>
      <c r="G30" s="43"/>
      <c r="H30" s="43"/>
      <c r="I30" s="141">
        <v>0.21</v>
      </c>
      <c r="J30" s="140">
        <f>ROUND(ROUND((SUM(BE89:BE460)),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ROUND(SUM(BF89:BF460), 2)</f>
        <v>0</v>
      </c>
      <c r="G31" s="43"/>
      <c r="H31" s="43"/>
      <c r="I31" s="141">
        <v>0.15</v>
      </c>
      <c r="J31" s="140">
        <f>ROUND(ROUND((SUM(BF89:BF460)),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ROUND(SUM(BG89:BG460),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ROUND(SUM(BH89:BH460),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ROUND(SUM(BI89:BI460),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201 - Rekonstrukce mostu přes trať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J89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J90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J91</f>
        <v>0</v>
      </c>
      <c r="K58" s="172"/>
    </row>
    <row r="59" spans="2:47" s="9" customFormat="1" ht="19.899999999999999" customHeight="1">
      <c r="B59" s="166"/>
      <c r="C59" s="167"/>
      <c r="D59" s="168" t="s">
        <v>418</v>
      </c>
      <c r="E59" s="169"/>
      <c r="F59" s="169"/>
      <c r="G59" s="169"/>
      <c r="H59" s="169"/>
      <c r="I59" s="170"/>
      <c r="J59" s="171">
        <f>J141</f>
        <v>0</v>
      </c>
      <c r="K59" s="172"/>
    </row>
    <row r="60" spans="2:47" s="9" customFormat="1" ht="19.899999999999999" customHeight="1">
      <c r="B60" s="166"/>
      <c r="C60" s="167"/>
      <c r="D60" s="168" t="s">
        <v>419</v>
      </c>
      <c r="E60" s="169"/>
      <c r="F60" s="169"/>
      <c r="G60" s="169"/>
      <c r="H60" s="169"/>
      <c r="I60" s="170"/>
      <c r="J60" s="171">
        <f>J154</f>
        <v>0</v>
      </c>
      <c r="K60" s="172"/>
    </row>
    <row r="61" spans="2:47" s="9" customFormat="1" ht="19.899999999999999" customHeight="1">
      <c r="B61" s="166"/>
      <c r="C61" s="167"/>
      <c r="D61" s="168" t="s">
        <v>420</v>
      </c>
      <c r="E61" s="169"/>
      <c r="F61" s="169"/>
      <c r="G61" s="169"/>
      <c r="H61" s="169"/>
      <c r="I61" s="170"/>
      <c r="J61" s="171">
        <f>J215</f>
        <v>0</v>
      </c>
      <c r="K61" s="172"/>
    </row>
    <row r="62" spans="2:47" s="9" customFormat="1" ht="19.899999999999999" customHeight="1">
      <c r="B62" s="166"/>
      <c r="C62" s="167"/>
      <c r="D62" s="168" t="s">
        <v>421</v>
      </c>
      <c r="E62" s="169"/>
      <c r="F62" s="169"/>
      <c r="G62" s="169"/>
      <c r="H62" s="169"/>
      <c r="I62" s="170"/>
      <c r="J62" s="171">
        <f>J269</f>
        <v>0</v>
      </c>
      <c r="K62" s="172"/>
    </row>
    <row r="63" spans="2:47" s="9" customFormat="1" ht="19.899999999999999" customHeight="1">
      <c r="B63" s="166"/>
      <c r="C63" s="167"/>
      <c r="D63" s="168" t="s">
        <v>1139</v>
      </c>
      <c r="E63" s="169"/>
      <c r="F63" s="169"/>
      <c r="G63" s="169"/>
      <c r="H63" s="169"/>
      <c r="I63" s="170"/>
      <c r="J63" s="171">
        <f>J295</f>
        <v>0</v>
      </c>
      <c r="K63" s="172"/>
    </row>
    <row r="64" spans="2:47" s="9" customFormat="1" ht="19.899999999999999" customHeight="1">
      <c r="B64" s="166"/>
      <c r="C64" s="167"/>
      <c r="D64" s="168" t="s">
        <v>274</v>
      </c>
      <c r="E64" s="169"/>
      <c r="F64" s="169"/>
      <c r="G64" s="169"/>
      <c r="H64" s="169"/>
      <c r="I64" s="170"/>
      <c r="J64" s="171">
        <f>J307</f>
        <v>0</v>
      </c>
      <c r="K64" s="172"/>
    </row>
    <row r="65" spans="2:12" s="9" customFormat="1" ht="19.899999999999999" customHeight="1">
      <c r="B65" s="166"/>
      <c r="C65" s="167"/>
      <c r="D65" s="168" t="s">
        <v>275</v>
      </c>
      <c r="E65" s="169"/>
      <c r="F65" s="169"/>
      <c r="G65" s="169"/>
      <c r="H65" s="169"/>
      <c r="I65" s="170"/>
      <c r="J65" s="171">
        <f>J398</f>
        <v>0</v>
      </c>
      <c r="K65" s="172"/>
    </row>
    <row r="66" spans="2:12" s="9" customFormat="1" ht="19.899999999999999" customHeight="1">
      <c r="B66" s="166"/>
      <c r="C66" s="167"/>
      <c r="D66" s="168" t="s">
        <v>422</v>
      </c>
      <c r="E66" s="169"/>
      <c r="F66" s="169"/>
      <c r="G66" s="169"/>
      <c r="H66" s="169"/>
      <c r="I66" s="170"/>
      <c r="J66" s="171">
        <f>J429</f>
        <v>0</v>
      </c>
      <c r="K66" s="172"/>
    </row>
    <row r="67" spans="2:12" s="8" customFormat="1" ht="24.95" customHeight="1">
      <c r="B67" s="159"/>
      <c r="C67" s="160"/>
      <c r="D67" s="161" t="s">
        <v>423</v>
      </c>
      <c r="E67" s="162"/>
      <c r="F67" s="162"/>
      <c r="G67" s="162"/>
      <c r="H67" s="162"/>
      <c r="I67" s="163"/>
      <c r="J67" s="164">
        <f>J434</f>
        <v>0</v>
      </c>
      <c r="K67" s="165"/>
    </row>
    <row r="68" spans="2:12" s="9" customFormat="1" ht="19.899999999999999" customHeight="1">
      <c r="B68" s="166"/>
      <c r="C68" s="167"/>
      <c r="D68" s="168" t="s">
        <v>1140</v>
      </c>
      <c r="E68" s="169"/>
      <c r="F68" s="169"/>
      <c r="G68" s="169"/>
      <c r="H68" s="169"/>
      <c r="I68" s="170"/>
      <c r="J68" s="171">
        <f>J435</f>
        <v>0</v>
      </c>
      <c r="K68" s="172"/>
    </row>
    <row r="69" spans="2:12" s="8" customFormat="1" ht="24.95" customHeight="1">
      <c r="B69" s="159"/>
      <c r="C69" s="160"/>
      <c r="D69" s="161" t="s">
        <v>180</v>
      </c>
      <c r="E69" s="162"/>
      <c r="F69" s="162"/>
      <c r="G69" s="162"/>
      <c r="H69" s="162"/>
      <c r="I69" s="163"/>
      <c r="J69" s="164">
        <f>J456</f>
        <v>0</v>
      </c>
      <c r="K69" s="165"/>
    </row>
    <row r="70" spans="2:12" s="1" customFormat="1" ht="21.75" customHeight="1">
      <c r="B70" s="42"/>
      <c r="C70" s="43"/>
      <c r="D70" s="43"/>
      <c r="E70" s="43"/>
      <c r="F70" s="43"/>
      <c r="G70" s="43"/>
      <c r="H70" s="43"/>
      <c r="I70" s="128"/>
      <c r="J70" s="43"/>
      <c r="K70" s="4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49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52"/>
      <c r="J75" s="61"/>
      <c r="K75" s="61"/>
      <c r="L75" s="62"/>
    </row>
    <row r="76" spans="2:12" s="1" customFormat="1" ht="36.950000000000003" customHeight="1">
      <c r="B76" s="42"/>
      <c r="C76" s="63" t="s">
        <v>184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4.45" customHeight="1">
      <c r="B78" s="42"/>
      <c r="C78" s="66" t="s">
        <v>18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6.5" customHeight="1">
      <c r="B79" s="42"/>
      <c r="C79" s="64"/>
      <c r="D79" s="64"/>
      <c r="E79" s="405" t="str">
        <f>E7</f>
        <v>Malešická, 1. a 2. etapa, 2. etapa Za Vackovem - Habrová</v>
      </c>
      <c r="F79" s="406"/>
      <c r="G79" s="406"/>
      <c r="H79" s="406"/>
      <c r="I79" s="173"/>
      <c r="J79" s="64"/>
      <c r="K79" s="64"/>
      <c r="L79" s="62"/>
    </row>
    <row r="80" spans="2:12" s="1" customFormat="1" ht="14.45" customHeight="1">
      <c r="B80" s="42"/>
      <c r="C80" s="66" t="s">
        <v>173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65" s="1" customFormat="1" ht="17.25" customHeight="1">
      <c r="B81" s="42"/>
      <c r="C81" s="64"/>
      <c r="D81" s="64"/>
      <c r="E81" s="393" t="str">
        <f>E9</f>
        <v>SO 201 - Rekonstrukce mostu přes trať</v>
      </c>
      <c r="F81" s="407"/>
      <c r="G81" s="407"/>
      <c r="H81" s="407"/>
      <c r="I81" s="173"/>
      <c r="J81" s="64"/>
      <c r="K81" s="64"/>
      <c r="L81" s="62"/>
    </row>
    <row r="82" spans="2:65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 ht="18" customHeight="1">
      <c r="B83" s="42"/>
      <c r="C83" s="66" t="s">
        <v>23</v>
      </c>
      <c r="D83" s="64"/>
      <c r="E83" s="64"/>
      <c r="F83" s="174" t="str">
        <f>F12</f>
        <v>Praha 3</v>
      </c>
      <c r="G83" s="64"/>
      <c r="H83" s="64"/>
      <c r="I83" s="175" t="s">
        <v>25</v>
      </c>
      <c r="J83" s="74" t="str">
        <f>IF(J12="","",J12)</f>
        <v>25. 10. 2018</v>
      </c>
      <c r="K83" s="64"/>
      <c r="L83" s="62"/>
    </row>
    <row r="84" spans="2:65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" customFormat="1">
      <c r="B85" s="42"/>
      <c r="C85" s="66" t="s">
        <v>27</v>
      </c>
      <c r="D85" s="64"/>
      <c r="E85" s="64"/>
      <c r="F85" s="174" t="str">
        <f>E15</f>
        <v>Technická správa komunikací hl. m. Prahy</v>
      </c>
      <c r="G85" s="64"/>
      <c r="H85" s="64"/>
      <c r="I85" s="175" t="s">
        <v>35</v>
      </c>
      <c r="J85" s="174" t="str">
        <f>E21</f>
        <v>NOVÁK &amp; PARTNER, s.r.o.</v>
      </c>
      <c r="K85" s="64"/>
      <c r="L85" s="62"/>
    </row>
    <row r="86" spans="2:65" s="1" customFormat="1" ht="14.45" customHeight="1">
      <c r="B86" s="42"/>
      <c r="C86" s="66" t="s">
        <v>33</v>
      </c>
      <c r="D86" s="64"/>
      <c r="E86" s="64"/>
      <c r="F86" s="174" t="str">
        <f>IF(E18="","",E18)</f>
        <v/>
      </c>
      <c r="G86" s="64"/>
      <c r="H86" s="64"/>
      <c r="I86" s="173"/>
      <c r="J86" s="64"/>
      <c r="K86" s="64"/>
      <c r="L86" s="62"/>
    </row>
    <row r="87" spans="2:65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65" s="10" customFormat="1" ht="29.25" customHeight="1">
      <c r="B88" s="176"/>
      <c r="C88" s="177" t="s">
        <v>185</v>
      </c>
      <c r="D88" s="178" t="s">
        <v>61</v>
      </c>
      <c r="E88" s="178" t="s">
        <v>57</v>
      </c>
      <c r="F88" s="178" t="s">
        <v>186</v>
      </c>
      <c r="G88" s="178" t="s">
        <v>187</v>
      </c>
      <c r="H88" s="178" t="s">
        <v>188</v>
      </c>
      <c r="I88" s="179" t="s">
        <v>189</v>
      </c>
      <c r="J88" s="178" t="s">
        <v>177</v>
      </c>
      <c r="K88" s="180" t="s">
        <v>190</v>
      </c>
      <c r="L88" s="181"/>
      <c r="M88" s="82" t="s">
        <v>191</v>
      </c>
      <c r="N88" s="83" t="s">
        <v>46</v>
      </c>
      <c r="O88" s="83" t="s">
        <v>192</v>
      </c>
      <c r="P88" s="83" t="s">
        <v>193</v>
      </c>
      <c r="Q88" s="83" t="s">
        <v>194</v>
      </c>
      <c r="R88" s="83" t="s">
        <v>195</v>
      </c>
      <c r="S88" s="83" t="s">
        <v>196</v>
      </c>
      <c r="T88" s="84" t="s">
        <v>197</v>
      </c>
    </row>
    <row r="89" spans="2:65" s="1" customFormat="1" ht="29.25" customHeight="1">
      <c r="B89" s="42"/>
      <c r="C89" s="88" t="s">
        <v>178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P90+P434+P456</f>
        <v>0</v>
      </c>
      <c r="Q89" s="86"/>
      <c r="R89" s="183">
        <f>R90+R434+R456</f>
        <v>363.35659712</v>
      </c>
      <c r="S89" s="86"/>
      <c r="T89" s="184">
        <f>T90+T434+T456</f>
        <v>305.58601999999996</v>
      </c>
      <c r="AT89" s="25" t="s">
        <v>75</v>
      </c>
      <c r="AU89" s="25" t="s">
        <v>179</v>
      </c>
      <c r="BK89" s="185">
        <f>BK90+BK434+BK456</f>
        <v>0</v>
      </c>
    </row>
    <row r="90" spans="2:65" s="11" customFormat="1" ht="37.35" customHeight="1">
      <c r="B90" s="186"/>
      <c r="C90" s="187"/>
      <c r="D90" s="188" t="s">
        <v>75</v>
      </c>
      <c r="E90" s="189" t="s">
        <v>276</v>
      </c>
      <c r="F90" s="189" t="s">
        <v>277</v>
      </c>
      <c r="G90" s="187"/>
      <c r="H90" s="187"/>
      <c r="I90" s="190"/>
      <c r="J90" s="191">
        <f>BK90</f>
        <v>0</v>
      </c>
      <c r="K90" s="187"/>
      <c r="L90" s="192"/>
      <c r="M90" s="193"/>
      <c r="N90" s="194"/>
      <c r="O90" s="194"/>
      <c r="P90" s="195">
        <f>P91+P141+P154+P215+P269+P295+P307+P398+P429</f>
        <v>0</v>
      </c>
      <c r="Q90" s="194"/>
      <c r="R90" s="195">
        <f>R91+R141+R154+R215+R269+R295+R307+R398+R429</f>
        <v>361.44544137999998</v>
      </c>
      <c r="S90" s="194"/>
      <c r="T90" s="196">
        <f>T91+T141+T154+T215+T269+T295+T307+T398+T429</f>
        <v>305.11881999999997</v>
      </c>
      <c r="AR90" s="197" t="s">
        <v>84</v>
      </c>
      <c r="AT90" s="198" t="s">
        <v>75</v>
      </c>
      <c r="AU90" s="198" t="s">
        <v>76</v>
      </c>
      <c r="AY90" s="197" t="s">
        <v>201</v>
      </c>
      <c r="BK90" s="199">
        <f>BK91+BK141+BK154+BK215+BK269+BK295+BK307+BK398+BK429</f>
        <v>0</v>
      </c>
    </row>
    <row r="91" spans="2:65" s="11" customFormat="1" ht="19.899999999999999" customHeight="1">
      <c r="B91" s="186"/>
      <c r="C91" s="187"/>
      <c r="D91" s="188" t="s">
        <v>75</v>
      </c>
      <c r="E91" s="200" t="s">
        <v>84</v>
      </c>
      <c r="F91" s="200" t="s">
        <v>278</v>
      </c>
      <c r="G91" s="187"/>
      <c r="H91" s="187"/>
      <c r="I91" s="190"/>
      <c r="J91" s="201">
        <f>BK91</f>
        <v>0</v>
      </c>
      <c r="K91" s="187"/>
      <c r="L91" s="192"/>
      <c r="M91" s="193"/>
      <c r="N91" s="194"/>
      <c r="O91" s="194"/>
      <c r="P91" s="195">
        <f>SUM(P92:P140)</f>
        <v>0</v>
      </c>
      <c r="Q91" s="194"/>
      <c r="R91" s="195">
        <f>SUM(R92:R140)</f>
        <v>1.4215200000000001E-2</v>
      </c>
      <c r="S91" s="194"/>
      <c r="T91" s="196">
        <f>SUM(T92:T140)</f>
        <v>154.20594</v>
      </c>
      <c r="AR91" s="197" t="s">
        <v>84</v>
      </c>
      <c r="AT91" s="198" t="s">
        <v>75</v>
      </c>
      <c r="AU91" s="198" t="s">
        <v>84</v>
      </c>
      <c r="AY91" s="197" t="s">
        <v>201</v>
      </c>
      <c r="BK91" s="199">
        <f>SUM(BK92:BK140)</f>
        <v>0</v>
      </c>
    </row>
    <row r="92" spans="2:65" s="1" customFormat="1" ht="25.5" customHeight="1">
      <c r="B92" s="42"/>
      <c r="C92" s="202" t="s">
        <v>84</v>
      </c>
      <c r="D92" s="202" t="s">
        <v>204</v>
      </c>
      <c r="E92" s="203" t="s">
        <v>1141</v>
      </c>
      <c r="F92" s="204" t="s">
        <v>1142</v>
      </c>
      <c r="G92" s="205" t="s">
        <v>281</v>
      </c>
      <c r="H92" s="206">
        <v>59.46</v>
      </c>
      <c r="I92" s="207"/>
      <c r="J92" s="208">
        <f>ROUND(I92*H92,2)</f>
        <v>0</v>
      </c>
      <c r="K92" s="204" t="s">
        <v>214</v>
      </c>
      <c r="L92" s="62"/>
      <c r="M92" s="209" t="s">
        <v>21</v>
      </c>
      <c r="N92" s="210" t="s">
        <v>47</v>
      </c>
      <c r="O92" s="43"/>
      <c r="P92" s="211">
        <f>O92*H92</f>
        <v>0</v>
      </c>
      <c r="Q92" s="211">
        <v>0</v>
      </c>
      <c r="R92" s="211">
        <f>Q92*H92</f>
        <v>0</v>
      </c>
      <c r="S92" s="211">
        <v>0.505</v>
      </c>
      <c r="T92" s="212">
        <f>S92*H92</f>
        <v>30.0273</v>
      </c>
      <c r="AR92" s="25" t="s">
        <v>219</v>
      </c>
      <c r="AT92" s="25" t="s">
        <v>204</v>
      </c>
      <c r="AU92" s="25" t="s">
        <v>86</v>
      </c>
      <c r="AY92" s="25" t="s">
        <v>201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84</v>
      </c>
      <c r="BK92" s="213">
        <f>ROUND(I92*H92,2)</f>
        <v>0</v>
      </c>
      <c r="BL92" s="25" t="s">
        <v>219</v>
      </c>
      <c r="BM92" s="25" t="s">
        <v>1143</v>
      </c>
    </row>
    <row r="93" spans="2:65" s="1" customFormat="1" ht="40.5">
      <c r="B93" s="42"/>
      <c r="C93" s="64"/>
      <c r="D93" s="214" t="s">
        <v>210</v>
      </c>
      <c r="E93" s="64"/>
      <c r="F93" s="215" t="s">
        <v>1144</v>
      </c>
      <c r="G93" s="64"/>
      <c r="H93" s="64"/>
      <c r="I93" s="173"/>
      <c r="J93" s="64"/>
      <c r="K93" s="64"/>
      <c r="L93" s="62"/>
      <c r="M93" s="216"/>
      <c r="N93" s="43"/>
      <c r="O93" s="43"/>
      <c r="P93" s="43"/>
      <c r="Q93" s="43"/>
      <c r="R93" s="43"/>
      <c r="S93" s="43"/>
      <c r="T93" s="79"/>
      <c r="AT93" s="25" t="s">
        <v>210</v>
      </c>
      <c r="AU93" s="25" t="s">
        <v>86</v>
      </c>
    </row>
    <row r="94" spans="2:65" s="12" customFormat="1" ht="13.5">
      <c r="B94" s="220"/>
      <c r="C94" s="221"/>
      <c r="D94" s="214" t="s">
        <v>284</v>
      </c>
      <c r="E94" s="222" t="s">
        <v>21</v>
      </c>
      <c r="F94" s="223" t="s">
        <v>1145</v>
      </c>
      <c r="G94" s="221"/>
      <c r="H94" s="224">
        <v>27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284</v>
      </c>
      <c r="AU94" s="230" t="s">
        <v>86</v>
      </c>
      <c r="AV94" s="12" t="s">
        <v>86</v>
      </c>
      <c r="AW94" s="12" t="s">
        <v>39</v>
      </c>
      <c r="AX94" s="12" t="s">
        <v>76</v>
      </c>
      <c r="AY94" s="230" t="s">
        <v>201</v>
      </c>
    </row>
    <row r="95" spans="2:65" s="12" customFormat="1" ht="13.5">
      <c r="B95" s="220"/>
      <c r="C95" s="221"/>
      <c r="D95" s="214" t="s">
        <v>284</v>
      </c>
      <c r="E95" s="222" t="s">
        <v>21</v>
      </c>
      <c r="F95" s="223" t="s">
        <v>1146</v>
      </c>
      <c r="G95" s="221"/>
      <c r="H95" s="224">
        <v>32.46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284</v>
      </c>
      <c r="AU95" s="230" t="s">
        <v>86</v>
      </c>
      <c r="AV95" s="12" t="s">
        <v>86</v>
      </c>
      <c r="AW95" s="12" t="s">
        <v>39</v>
      </c>
      <c r="AX95" s="12" t="s">
        <v>76</v>
      </c>
      <c r="AY95" s="230" t="s">
        <v>201</v>
      </c>
    </row>
    <row r="96" spans="2:65" s="13" customFormat="1" ht="13.5">
      <c r="B96" s="231"/>
      <c r="C96" s="232"/>
      <c r="D96" s="214" t="s">
        <v>284</v>
      </c>
      <c r="E96" s="233" t="s">
        <v>21</v>
      </c>
      <c r="F96" s="234" t="s">
        <v>293</v>
      </c>
      <c r="G96" s="232"/>
      <c r="H96" s="235">
        <v>59.46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284</v>
      </c>
      <c r="AU96" s="241" t="s">
        <v>86</v>
      </c>
      <c r="AV96" s="13" t="s">
        <v>219</v>
      </c>
      <c r="AW96" s="13" t="s">
        <v>39</v>
      </c>
      <c r="AX96" s="13" t="s">
        <v>84</v>
      </c>
      <c r="AY96" s="241" t="s">
        <v>201</v>
      </c>
    </row>
    <row r="97" spans="2:65" s="1" customFormat="1" ht="25.5" customHeight="1">
      <c r="B97" s="42"/>
      <c r="C97" s="202" t="s">
        <v>86</v>
      </c>
      <c r="D97" s="202" t="s">
        <v>204</v>
      </c>
      <c r="E97" s="203" t="s">
        <v>1147</v>
      </c>
      <c r="F97" s="204" t="s">
        <v>1148</v>
      </c>
      <c r="G97" s="205" t="s">
        <v>281</v>
      </c>
      <c r="H97" s="206">
        <v>71.540000000000006</v>
      </c>
      <c r="I97" s="207"/>
      <c r="J97" s="208">
        <f>ROUND(I97*H97,2)</f>
        <v>0</v>
      </c>
      <c r="K97" s="204" t="s">
        <v>214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0.5</v>
      </c>
      <c r="T97" s="212">
        <f>S97*H97</f>
        <v>35.770000000000003</v>
      </c>
      <c r="AR97" s="25" t="s">
        <v>219</v>
      </c>
      <c r="AT97" s="25" t="s">
        <v>204</v>
      </c>
      <c r="AU97" s="25" t="s">
        <v>86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219</v>
      </c>
      <c r="BM97" s="25" t="s">
        <v>1149</v>
      </c>
    </row>
    <row r="98" spans="2:65" s="1" customFormat="1" ht="40.5">
      <c r="B98" s="42"/>
      <c r="C98" s="64"/>
      <c r="D98" s="214" t="s">
        <v>210</v>
      </c>
      <c r="E98" s="64"/>
      <c r="F98" s="215" t="s">
        <v>1150</v>
      </c>
      <c r="G98" s="64"/>
      <c r="H98" s="64"/>
      <c r="I98" s="173"/>
      <c r="J98" s="64"/>
      <c r="K98" s="64"/>
      <c r="L98" s="62"/>
      <c r="M98" s="216"/>
      <c r="N98" s="43"/>
      <c r="O98" s="43"/>
      <c r="P98" s="43"/>
      <c r="Q98" s="43"/>
      <c r="R98" s="43"/>
      <c r="S98" s="43"/>
      <c r="T98" s="79"/>
      <c r="AT98" s="25" t="s">
        <v>210</v>
      </c>
      <c r="AU98" s="25" t="s">
        <v>86</v>
      </c>
    </row>
    <row r="99" spans="2:65" s="12" customFormat="1" ht="13.5">
      <c r="B99" s="220"/>
      <c r="C99" s="221"/>
      <c r="D99" s="214" t="s">
        <v>284</v>
      </c>
      <c r="E99" s="222" t="s">
        <v>21</v>
      </c>
      <c r="F99" s="223" t="s">
        <v>1151</v>
      </c>
      <c r="G99" s="221"/>
      <c r="H99" s="224">
        <v>71.540000000000006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284</v>
      </c>
      <c r="AU99" s="230" t="s">
        <v>86</v>
      </c>
      <c r="AV99" s="12" t="s">
        <v>86</v>
      </c>
      <c r="AW99" s="12" t="s">
        <v>39</v>
      </c>
      <c r="AX99" s="12" t="s">
        <v>84</v>
      </c>
      <c r="AY99" s="230" t="s">
        <v>201</v>
      </c>
    </row>
    <row r="100" spans="2:65" s="1" customFormat="1" ht="25.5" customHeight="1">
      <c r="B100" s="42"/>
      <c r="C100" s="202" t="s">
        <v>121</v>
      </c>
      <c r="D100" s="202" t="s">
        <v>204</v>
      </c>
      <c r="E100" s="203" t="s">
        <v>1152</v>
      </c>
      <c r="F100" s="204" t="s">
        <v>1153</v>
      </c>
      <c r="G100" s="205" t="s">
        <v>281</v>
      </c>
      <c r="H100" s="206">
        <v>98</v>
      </c>
      <c r="I100" s="207"/>
      <c r="J100" s="208">
        <f>ROUND(I100*H100,2)</f>
        <v>0</v>
      </c>
      <c r="K100" s="204" t="s">
        <v>214</v>
      </c>
      <c r="L100" s="62"/>
      <c r="M100" s="209" t="s">
        <v>21</v>
      </c>
      <c r="N100" s="210" t="s">
        <v>47</v>
      </c>
      <c r="O100" s="43"/>
      <c r="P100" s="211">
        <f>O100*H100</f>
        <v>0</v>
      </c>
      <c r="Q100" s="211">
        <v>0</v>
      </c>
      <c r="R100" s="211">
        <f>Q100*H100</f>
        <v>0</v>
      </c>
      <c r="S100" s="211">
        <v>0.32500000000000001</v>
      </c>
      <c r="T100" s="212">
        <f>S100*H100</f>
        <v>31.85</v>
      </c>
      <c r="AR100" s="25" t="s">
        <v>219</v>
      </c>
      <c r="AT100" s="25" t="s">
        <v>204</v>
      </c>
      <c r="AU100" s="25" t="s">
        <v>86</v>
      </c>
      <c r="AY100" s="25" t="s">
        <v>201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84</v>
      </c>
      <c r="BK100" s="213">
        <f>ROUND(I100*H100,2)</f>
        <v>0</v>
      </c>
      <c r="BL100" s="25" t="s">
        <v>219</v>
      </c>
      <c r="BM100" s="25" t="s">
        <v>1154</v>
      </c>
    </row>
    <row r="101" spans="2:65" s="1" customFormat="1" ht="40.5">
      <c r="B101" s="42"/>
      <c r="C101" s="64"/>
      <c r="D101" s="214" t="s">
        <v>210</v>
      </c>
      <c r="E101" s="64"/>
      <c r="F101" s="215" t="s">
        <v>1155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210</v>
      </c>
      <c r="AU101" s="25" t="s">
        <v>86</v>
      </c>
    </row>
    <row r="102" spans="2:65" s="12" customFormat="1" ht="13.5">
      <c r="B102" s="220"/>
      <c r="C102" s="221"/>
      <c r="D102" s="214" t="s">
        <v>284</v>
      </c>
      <c r="E102" s="222" t="s">
        <v>21</v>
      </c>
      <c r="F102" s="223" t="s">
        <v>1156</v>
      </c>
      <c r="G102" s="221"/>
      <c r="H102" s="224">
        <v>98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284</v>
      </c>
      <c r="AU102" s="230" t="s">
        <v>86</v>
      </c>
      <c r="AV102" s="12" t="s">
        <v>86</v>
      </c>
      <c r="AW102" s="12" t="s">
        <v>39</v>
      </c>
      <c r="AX102" s="12" t="s">
        <v>84</v>
      </c>
      <c r="AY102" s="230" t="s">
        <v>201</v>
      </c>
    </row>
    <row r="103" spans="2:65" s="1" customFormat="1" ht="25.5" customHeight="1">
      <c r="B103" s="42"/>
      <c r="C103" s="202" t="s">
        <v>219</v>
      </c>
      <c r="D103" s="202" t="s">
        <v>204</v>
      </c>
      <c r="E103" s="203" t="s">
        <v>1157</v>
      </c>
      <c r="F103" s="204" t="s">
        <v>1158</v>
      </c>
      <c r="G103" s="205" t="s">
        <v>281</v>
      </c>
      <c r="H103" s="206">
        <v>355.38</v>
      </c>
      <c r="I103" s="207"/>
      <c r="J103" s="208">
        <f>ROUND(I103*H103,2)</f>
        <v>0</v>
      </c>
      <c r="K103" s="204" t="s">
        <v>214</v>
      </c>
      <c r="L103" s="62"/>
      <c r="M103" s="209" t="s">
        <v>21</v>
      </c>
      <c r="N103" s="210" t="s">
        <v>47</v>
      </c>
      <c r="O103" s="43"/>
      <c r="P103" s="211">
        <f>O103*H103</f>
        <v>0</v>
      </c>
      <c r="Q103" s="211">
        <v>4.0000000000000003E-5</v>
      </c>
      <c r="R103" s="211">
        <f>Q103*H103</f>
        <v>1.4215200000000001E-2</v>
      </c>
      <c r="S103" s="211">
        <v>0.128</v>
      </c>
      <c r="T103" s="212">
        <f>S103*H103</f>
        <v>45.488640000000004</v>
      </c>
      <c r="AR103" s="25" t="s">
        <v>219</v>
      </c>
      <c r="AT103" s="25" t="s">
        <v>204</v>
      </c>
      <c r="AU103" s="25" t="s">
        <v>86</v>
      </c>
      <c r="AY103" s="25" t="s">
        <v>201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84</v>
      </c>
      <c r="BK103" s="213">
        <f>ROUND(I103*H103,2)</f>
        <v>0</v>
      </c>
      <c r="BL103" s="25" t="s">
        <v>219</v>
      </c>
      <c r="BM103" s="25" t="s">
        <v>1159</v>
      </c>
    </row>
    <row r="104" spans="2:65" s="1" customFormat="1" ht="27">
      <c r="B104" s="42"/>
      <c r="C104" s="64"/>
      <c r="D104" s="214" t="s">
        <v>210</v>
      </c>
      <c r="E104" s="64"/>
      <c r="F104" s="215" t="s">
        <v>1160</v>
      </c>
      <c r="G104" s="64"/>
      <c r="H104" s="64"/>
      <c r="I104" s="173"/>
      <c r="J104" s="64"/>
      <c r="K104" s="64"/>
      <c r="L104" s="62"/>
      <c r="M104" s="216"/>
      <c r="N104" s="43"/>
      <c r="O104" s="43"/>
      <c r="P104" s="43"/>
      <c r="Q104" s="43"/>
      <c r="R104" s="43"/>
      <c r="S104" s="43"/>
      <c r="T104" s="79"/>
      <c r="AT104" s="25" t="s">
        <v>210</v>
      </c>
      <c r="AU104" s="25" t="s">
        <v>86</v>
      </c>
    </row>
    <row r="105" spans="2:65" s="12" customFormat="1" ht="13.5">
      <c r="B105" s="220"/>
      <c r="C105" s="221"/>
      <c r="D105" s="214" t="s">
        <v>284</v>
      </c>
      <c r="E105" s="222" t="s">
        <v>21</v>
      </c>
      <c r="F105" s="223" t="s">
        <v>1161</v>
      </c>
      <c r="G105" s="221"/>
      <c r="H105" s="224">
        <v>201.48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284</v>
      </c>
      <c r="AU105" s="230" t="s">
        <v>86</v>
      </c>
      <c r="AV105" s="12" t="s">
        <v>86</v>
      </c>
      <c r="AW105" s="12" t="s">
        <v>39</v>
      </c>
      <c r="AX105" s="12" t="s">
        <v>76</v>
      </c>
      <c r="AY105" s="230" t="s">
        <v>201</v>
      </c>
    </row>
    <row r="106" spans="2:65" s="12" customFormat="1" ht="13.5">
      <c r="B106" s="220"/>
      <c r="C106" s="221"/>
      <c r="D106" s="214" t="s">
        <v>284</v>
      </c>
      <c r="E106" s="222" t="s">
        <v>21</v>
      </c>
      <c r="F106" s="223" t="s">
        <v>1162</v>
      </c>
      <c r="G106" s="221"/>
      <c r="H106" s="224">
        <v>153.9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284</v>
      </c>
      <c r="AU106" s="230" t="s">
        <v>86</v>
      </c>
      <c r="AV106" s="12" t="s">
        <v>86</v>
      </c>
      <c r="AW106" s="12" t="s">
        <v>39</v>
      </c>
      <c r="AX106" s="12" t="s">
        <v>76</v>
      </c>
      <c r="AY106" s="230" t="s">
        <v>201</v>
      </c>
    </row>
    <row r="107" spans="2:65" s="13" customFormat="1" ht="13.5">
      <c r="B107" s="231"/>
      <c r="C107" s="232"/>
      <c r="D107" s="214" t="s">
        <v>284</v>
      </c>
      <c r="E107" s="233" t="s">
        <v>21</v>
      </c>
      <c r="F107" s="234" t="s">
        <v>293</v>
      </c>
      <c r="G107" s="232"/>
      <c r="H107" s="235">
        <v>355.38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284</v>
      </c>
      <c r="AU107" s="241" t="s">
        <v>86</v>
      </c>
      <c r="AV107" s="13" t="s">
        <v>219</v>
      </c>
      <c r="AW107" s="13" t="s">
        <v>39</v>
      </c>
      <c r="AX107" s="13" t="s">
        <v>84</v>
      </c>
      <c r="AY107" s="241" t="s">
        <v>201</v>
      </c>
    </row>
    <row r="108" spans="2:65" s="1" customFormat="1" ht="16.5" customHeight="1">
      <c r="B108" s="42"/>
      <c r="C108" s="202" t="s">
        <v>200</v>
      </c>
      <c r="D108" s="202" t="s">
        <v>204</v>
      </c>
      <c r="E108" s="203" t="s">
        <v>309</v>
      </c>
      <c r="F108" s="204" t="s">
        <v>310</v>
      </c>
      <c r="G108" s="205" t="s">
        <v>311</v>
      </c>
      <c r="H108" s="206">
        <v>54</v>
      </c>
      <c r="I108" s="207"/>
      <c r="J108" s="208">
        <f>ROUND(I108*H108,2)</f>
        <v>0</v>
      </c>
      <c r="K108" s="204" t="s">
        <v>214</v>
      </c>
      <c r="L108" s="62"/>
      <c r="M108" s="209" t="s">
        <v>21</v>
      </c>
      <c r="N108" s="210" t="s">
        <v>47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0.20499999999999999</v>
      </c>
      <c r="T108" s="212">
        <f>S108*H108</f>
        <v>11.069999999999999</v>
      </c>
      <c r="AR108" s="25" t="s">
        <v>219</v>
      </c>
      <c r="AT108" s="25" t="s">
        <v>204</v>
      </c>
      <c r="AU108" s="25" t="s">
        <v>86</v>
      </c>
      <c r="AY108" s="25" t="s">
        <v>201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84</v>
      </c>
      <c r="BK108" s="213">
        <f>ROUND(I108*H108,2)</f>
        <v>0</v>
      </c>
      <c r="BL108" s="25" t="s">
        <v>219</v>
      </c>
      <c r="BM108" s="25" t="s">
        <v>1163</v>
      </c>
    </row>
    <row r="109" spans="2:65" s="1" customFormat="1" ht="27">
      <c r="B109" s="42"/>
      <c r="C109" s="64"/>
      <c r="D109" s="214" t="s">
        <v>210</v>
      </c>
      <c r="E109" s="64"/>
      <c r="F109" s="215" t="s">
        <v>313</v>
      </c>
      <c r="G109" s="64"/>
      <c r="H109" s="64"/>
      <c r="I109" s="173"/>
      <c r="J109" s="64"/>
      <c r="K109" s="64"/>
      <c r="L109" s="62"/>
      <c r="M109" s="216"/>
      <c r="N109" s="43"/>
      <c r="O109" s="43"/>
      <c r="P109" s="43"/>
      <c r="Q109" s="43"/>
      <c r="R109" s="43"/>
      <c r="S109" s="43"/>
      <c r="T109" s="79"/>
      <c r="AT109" s="25" t="s">
        <v>210</v>
      </c>
      <c r="AU109" s="25" t="s">
        <v>86</v>
      </c>
    </row>
    <row r="110" spans="2:65" s="12" customFormat="1" ht="13.5">
      <c r="B110" s="220"/>
      <c r="C110" s="221"/>
      <c r="D110" s="214" t="s">
        <v>284</v>
      </c>
      <c r="E110" s="222" t="s">
        <v>21</v>
      </c>
      <c r="F110" s="223" t="s">
        <v>1164</v>
      </c>
      <c r="G110" s="221"/>
      <c r="H110" s="224">
        <v>54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284</v>
      </c>
      <c r="AU110" s="230" t="s">
        <v>86</v>
      </c>
      <c r="AV110" s="12" t="s">
        <v>86</v>
      </c>
      <c r="AW110" s="12" t="s">
        <v>39</v>
      </c>
      <c r="AX110" s="12" t="s">
        <v>84</v>
      </c>
      <c r="AY110" s="230" t="s">
        <v>201</v>
      </c>
    </row>
    <row r="111" spans="2:65" s="1" customFormat="1" ht="16.5" customHeight="1">
      <c r="B111" s="42"/>
      <c r="C111" s="202" t="s">
        <v>226</v>
      </c>
      <c r="D111" s="202" t="s">
        <v>204</v>
      </c>
      <c r="E111" s="203" t="s">
        <v>1165</v>
      </c>
      <c r="F111" s="204" t="s">
        <v>1166</v>
      </c>
      <c r="G111" s="205" t="s">
        <v>1167</v>
      </c>
      <c r="H111" s="206">
        <v>100</v>
      </c>
      <c r="I111" s="207"/>
      <c r="J111" s="208">
        <f>ROUND(I111*H111,2)</f>
        <v>0</v>
      </c>
      <c r="K111" s="204" t="s">
        <v>214</v>
      </c>
      <c r="L111" s="62"/>
      <c r="M111" s="209" t="s">
        <v>21</v>
      </c>
      <c r="N111" s="210" t="s">
        <v>47</v>
      </c>
      <c r="O111" s="43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219</v>
      </c>
      <c r="AT111" s="25" t="s">
        <v>204</v>
      </c>
      <c r="AU111" s="25" t="s">
        <v>86</v>
      </c>
      <c r="AY111" s="25" t="s">
        <v>201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84</v>
      </c>
      <c r="BK111" s="213">
        <f>ROUND(I111*H111,2)</f>
        <v>0</v>
      </c>
      <c r="BL111" s="25" t="s">
        <v>219</v>
      </c>
      <c r="BM111" s="25" t="s">
        <v>1168</v>
      </c>
    </row>
    <row r="112" spans="2:65" s="1" customFormat="1" ht="13.5">
      <c r="B112" s="42"/>
      <c r="C112" s="64"/>
      <c r="D112" s="214" t="s">
        <v>210</v>
      </c>
      <c r="E112" s="64"/>
      <c r="F112" s="215" t="s">
        <v>1169</v>
      </c>
      <c r="G112" s="64"/>
      <c r="H112" s="64"/>
      <c r="I112" s="173"/>
      <c r="J112" s="64"/>
      <c r="K112" s="64"/>
      <c r="L112" s="62"/>
      <c r="M112" s="216"/>
      <c r="N112" s="43"/>
      <c r="O112" s="43"/>
      <c r="P112" s="43"/>
      <c r="Q112" s="43"/>
      <c r="R112" s="43"/>
      <c r="S112" s="43"/>
      <c r="T112" s="79"/>
      <c r="AT112" s="25" t="s">
        <v>210</v>
      </c>
      <c r="AU112" s="25" t="s">
        <v>86</v>
      </c>
    </row>
    <row r="113" spans="2:65" s="12" customFormat="1" ht="13.5">
      <c r="B113" s="220"/>
      <c r="C113" s="221"/>
      <c r="D113" s="214" t="s">
        <v>284</v>
      </c>
      <c r="E113" s="222" t="s">
        <v>21</v>
      </c>
      <c r="F113" s="223" t="s">
        <v>1170</v>
      </c>
      <c r="G113" s="221"/>
      <c r="H113" s="224">
        <v>100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284</v>
      </c>
      <c r="AU113" s="230" t="s">
        <v>86</v>
      </c>
      <c r="AV113" s="12" t="s">
        <v>86</v>
      </c>
      <c r="AW113" s="12" t="s">
        <v>39</v>
      </c>
      <c r="AX113" s="12" t="s">
        <v>84</v>
      </c>
      <c r="AY113" s="230" t="s">
        <v>201</v>
      </c>
    </row>
    <row r="114" spans="2:65" s="1" customFormat="1" ht="25.5" customHeight="1">
      <c r="B114" s="42"/>
      <c r="C114" s="202" t="s">
        <v>231</v>
      </c>
      <c r="D114" s="202" t="s">
        <v>204</v>
      </c>
      <c r="E114" s="203" t="s">
        <v>1171</v>
      </c>
      <c r="F114" s="204" t="s">
        <v>1172</v>
      </c>
      <c r="G114" s="205" t="s">
        <v>1173</v>
      </c>
      <c r="H114" s="206">
        <v>10</v>
      </c>
      <c r="I114" s="207"/>
      <c r="J114" s="208">
        <f>ROUND(I114*H114,2)</f>
        <v>0</v>
      </c>
      <c r="K114" s="204" t="s">
        <v>214</v>
      </c>
      <c r="L114" s="62"/>
      <c r="M114" s="209" t="s">
        <v>21</v>
      </c>
      <c r="N114" s="210" t="s">
        <v>47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219</v>
      </c>
      <c r="AT114" s="25" t="s">
        <v>204</v>
      </c>
      <c r="AU114" s="25" t="s">
        <v>86</v>
      </c>
      <c r="AY114" s="25" t="s">
        <v>201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84</v>
      </c>
      <c r="BK114" s="213">
        <f>ROUND(I114*H114,2)</f>
        <v>0</v>
      </c>
      <c r="BL114" s="25" t="s">
        <v>219</v>
      </c>
      <c r="BM114" s="25" t="s">
        <v>1174</v>
      </c>
    </row>
    <row r="115" spans="2:65" s="1" customFormat="1" ht="27">
      <c r="B115" s="42"/>
      <c r="C115" s="64"/>
      <c r="D115" s="214" t="s">
        <v>210</v>
      </c>
      <c r="E115" s="64"/>
      <c r="F115" s="215" t="s">
        <v>1175</v>
      </c>
      <c r="G115" s="64"/>
      <c r="H115" s="64"/>
      <c r="I115" s="173"/>
      <c r="J115" s="64"/>
      <c r="K115" s="64"/>
      <c r="L115" s="62"/>
      <c r="M115" s="216"/>
      <c r="N115" s="43"/>
      <c r="O115" s="43"/>
      <c r="P115" s="43"/>
      <c r="Q115" s="43"/>
      <c r="R115" s="43"/>
      <c r="S115" s="43"/>
      <c r="T115" s="79"/>
      <c r="AT115" s="25" t="s">
        <v>210</v>
      </c>
      <c r="AU115" s="25" t="s">
        <v>86</v>
      </c>
    </row>
    <row r="116" spans="2:65" s="12" customFormat="1" ht="13.5">
      <c r="B116" s="220"/>
      <c r="C116" s="221"/>
      <c r="D116" s="214" t="s">
        <v>284</v>
      </c>
      <c r="E116" s="222" t="s">
        <v>21</v>
      </c>
      <c r="F116" s="223" t="s">
        <v>1176</v>
      </c>
      <c r="G116" s="221"/>
      <c r="H116" s="224">
        <v>10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284</v>
      </c>
      <c r="AU116" s="230" t="s">
        <v>86</v>
      </c>
      <c r="AV116" s="12" t="s">
        <v>86</v>
      </c>
      <c r="AW116" s="12" t="s">
        <v>39</v>
      </c>
      <c r="AX116" s="12" t="s">
        <v>84</v>
      </c>
      <c r="AY116" s="230" t="s">
        <v>201</v>
      </c>
    </row>
    <row r="117" spans="2:65" s="1" customFormat="1" ht="25.5" customHeight="1">
      <c r="B117" s="42"/>
      <c r="C117" s="202" t="s">
        <v>235</v>
      </c>
      <c r="D117" s="202" t="s">
        <v>204</v>
      </c>
      <c r="E117" s="203" t="s">
        <v>1177</v>
      </c>
      <c r="F117" s="204" t="s">
        <v>1178</v>
      </c>
      <c r="G117" s="205" t="s">
        <v>288</v>
      </c>
      <c r="H117" s="206">
        <v>169.72200000000001</v>
      </c>
      <c r="I117" s="207"/>
      <c r="J117" s="208">
        <f>ROUND(I117*H117,2)</f>
        <v>0</v>
      </c>
      <c r="K117" s="204" t="s">
        <v>214</v>
      </c>
      <c r="L117" s="62"/>
      <c r="M117" s="209" t="s">
        <v>21</v>
      </c>
      <c r="N117" s="210" t="s">
        <v>47</v>
      </c>
      <c r="O117" s="43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25" t="s">
        <v>219</v>
      </c>
      <c r="AT117" s="25" t="s">
        <v>204</v>
      </c>
      <c r="AU117" s="25" t="s">
        <v>86</v>
      </c>
      <c r="AY117" s="25" t="s">
        <v>201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84</v>
      </c>
      <c r="BK117" s="213">
        <f>ROUND(I117*H117,2)</f>
        <v>0</v>
      </c>
      <c r="BL117" s="25" t="s">
        <v>219</v>
      </c>
      <c r="BM117" s="25" t="s">
        <v>1179</v>
      </c>
    </row>
    <row r="118" spans="2:65" s="1" customFormat="1" ht="27">
      <c r="B118" s="42"/>
      <c r="C118" s="64"/>
      <c r="D118" s="214" t="s">
        <v>210</v>
      </c>
      <c r="E118" s="64"/>
      <c r="F118" s="215" t="s">
        <v>1180</v>
      </c>
      <c r="G118" s="64"/>
      <c r="H118" s="64"/>
      <c r="I118" s="173"/>
      <c r="J118" s="64"/>
      <c r="K118" s="64"/>
      <c r="L118" s="62"/>
      <c r="M118" s="216"/>
      <c r="N118" s="43"/>
      <c r="O118" s="43"/>
      <c r="P118" s="43"/>
      <c r="Q118" s="43"/>
      <c r="R118" s="43"/>
      <c r="S118" s="43"/>
      <c r="T118" s="79"/>
      <c r="AT118" s="25" t="s">
        <v>210</v>
      </c>
      <c r="AU118" s="25" t="s">
        <v>86</v>
      </c>
    </row>
    <row r="119" spans="2:65" s="12" customFormat="1" ht="13.5">
      <c r="B119" s="220"/>
      <c r="C119" s="221"/>
      <c r="D119" s="214" t="s">
        <v>284</v>
      </c>
      <c r="E119" s="222" t="s">
        <v>21</v>
      </c>
      <c r="F119" s="223" t="s">
        <v>1181</v>
      </c>
      <c r="G119" s="221"/>
      <c r="H119" s="224">
        <v>161.91999999999999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284</v>
      </c>
      <c r="AU119" s="230" t="s">
        <v>86</v>
      </c>
      <c r="AV119" s="12" t="s">
        <v>86</v>
      </c>
      <c r="AW119" s="12" t="s">
        <v>39</v>
      </c>
      <c r="AX119" s="12" t="s">
        <v>76</v>
      </c>
      <c r="AY119" s="230" t="s">
        <v>201</v>
      </c>
    </row>
    <row r="120" spans="2:65" s="12" customFormat="1" ht="13.5">
      <c r="B120" s="220"/>
      <c r="C120" s="221"/>
      <c r="D120" s="214" t="s">
        <v>284</v>
      </c>
      <c r="E120" s="222" t="s">
        <v>21</v>
      </c>
      <c r="F120" s="223" t="s">
        <v>1182</v>
      </c>
      <c r="G120" s="221"/>
      <c r="H120" s="224">
        <v>2.3239999999999998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284</v>
      </c>
      <c r="AU120" s="230" t="s">
        <v>86</v>
      </c>
      <c r="AV120" s="12" t="s">
        <v>86</v>
      </c>
      <c r="AW120" s="12" t="s">
        <v>39</v>
      </c>
      <c r="AX120" s="12" t="s">
        <v>76</v>
      </c>
      <c r="AY120" s="230" t="s">
        <v>201</v>
      </c>
    </row>
    <row r="121" spans="2:65" s="12" customFormat="1" ht="13.5">
      <c r="B121" s="220"/>
      <c r="C121" s="221"/>
      <c r="D121" s="214" t="s">
        <v>284</v>
      </c>
      <c r="E121" s="222" t="s">
        <v>21</v>
      </c>
      <c r="F121" s="223" t="s">
        <v>1183</v>
      </c>
      <c r="G121" s="221"/>
      <c r="H121" s="224">
        <v>5.4779999999999998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284</v>
      </c>
      <c r="AU121" s="230" t="s">
        <v>86</v>
      </c>
      <c r="AV121" s="12" t="s">
        <v>86</v>
      </c>
      <c r="AW121" s="12" t="s">
        <v>39</v>
      </c>
      <c r="AX121" s="12" t="s">
        <v>76</v>
      </c>
      <c r="AY121" s="230" t="s">
        <v>201</v>
      </c>
    </row>
    <row r="122" spans="2:65" s="13" customFormat="1" ht="13.5">
      <c r="B122" s="231"/>
      <c r="C122" s="232"/>
      <c r="D122" s="214" t="s">
        <v>284</v>
      </c>
      <c r="E122" s="233" t="s">
        <v>21</v>
      </c>
      <c r="F122" s="234" t="s">
        <v>293</v>
      </c>
      <c r="G122" s="232"/>
      <c r="H122" s="235">
        <v>169.72200000000001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284</v>
      </c>
      <c r="AU122" s="241" t="s">
        <v>86</v>
      </c>
      <c r="AV122" s="13" t="s">
        <v>219</v>
      </c>
      <c r="AW122" s="13" t="s">
        <v>39</v>
      </c>
      <c r="AX122" s="13" t="s">
        <v>84</v>
      </c>
      <c r="AY122" s="241" t="s">
        <v>201</v>
      </c>
    </row>
    <row r="123" spans="2:65" s="1" customFormat="1" ht="25.5" customHeight="1">
      <c r="B123" s="42"/>
      <c r="C123" s="202" t="s">
        <v>241</v>
      </c>
      <c r="D123" s="202" t="s">
        <v>204</v>
      </c>
      <c r="E123" s="203" t="s">
        <v>472</v>
      </c>
      <c r="F123" s="204" t="s">
        <v>1184</v>
      </c>
      <c r="G123" s="205" t="s">
        <v>288</v>
      </c>
      <c r="H123" s="206">
        <v>70.272000000000006</v>
      </c>
      <c r="I123" s="207"/>
      <c r="J123" s="208">
        <f>ROUND(I123*H123,2)</f>
        <v>0</v>
      </c>
      <c r="K123" s="204" t="s">
        <v>21</v>
      </c>
      <c r="L123" s="62"/>
      <c r="M123" s="209" t="s">
        <v>21</v>
      </c>
      <c r="N123" s="210" t="s">
        <v>47</v>
      </c>
      <c r="O123" s="43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5" t="s">
        <v>219</v>
      </c>
      <c r="AT123" s="25" t="s">
        <v>204</v>
      </c>
      <c r="AU123" s="25" t="s">
        <v>86</v>
      </c>
      <c r="AY123" s="25" t="s">
        <v>201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84</v>
      </c>
      <c r="BK123" s="213">
        <f>ROUND(I123*H123,2)</f>
        <v>0</v>
      </c>
      <c r="BL123" s="25" t="s">
        <v>219</v>
      </c>
      <c r="BM123" s="25" t="s">
        <v>1185</v>
      </c>
    </row>
    <row r="124" spans="2:65" s="1" customFormat="1" ht="27">
      <c r="B124" s="42"/>
      <c r="C124" s="64"/>
      <c r="D124" s="214" t="s">
        <v>210</v>
      </c>
      <c r="E124" s="64"/>
      <c r="F124" s="215" t="s">
        <v>1184</v>
      </c>
      <c r="G124" s="64"/>
      <c r="H124" s="64"/>
      <c r="I124" s="173"/>
      <c r="J124" s="64"/>
      <c r="K124" s="64"/>
      <c r="L124" s="62"/>
      <c r="M124" s="216"/>
      <c r="N124" s="43"/>
      <c r="O124" s="43"/>
      <c r="P124" s="43"/>
      <c r="Q124" s="43"/>
      <c r="R124" s="43"/>
      <c r="S124" s="43"/>
      <c r="T124" s="79"/>
      <c r="AT124" s="25" t="s">
        <v>210</v>
      </c>
      <c r="AU124" s="25" t="s">
        <v>86</v>
      </c>
    </row>
    <row r="125" spans="2:65" s="12" customFormat="1" ht="13.5">
      <c r="B125" s="220"/>
      <c r="C125" s="221"/>
      <c r="D125" s="214" t="s">
        <v>284</v>
      </c>
      <c r="E125" s="222" t="s">
        <v>21</v>
      </c>
      <c r="F125" s="223" t="s">
        <v>1186</v>
      </c>
      <c r="G125" s="221"/>
      <c r="H125" s="224">
        <v>70.272000000000006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284</v>
      </c>
      <c r="AU125" s="230" t="s">
        <v>86</v>
      </c>
      <c r="AV125" s="12" t="s">
        <v>86</v>
      </c>
      <c r="AW125" s="12" t="s">
        <v>39</v>
      </c>
      <c r="AX125" s="12" t="s">
        <v>84</v>
      </c>
      <c r="AY125" s="230" t="s">
        <v>201</v>
      </c>
    </row>
    <row r="126" spans="2:65" s="1" customFormat="1" ht="25.5" customHeight="1">
      <c r="B126" s="42"/>
      <c r="C126" s="202" t="s">
        <v>245</v>
      </c>
      <c r="D126" s="202" t="s">
        <v>204</v>
      </c>
      <c r="E126" s="203" t="s">
        <v>481</v>
      </c>
      <c r="F126" s="204" t="s">
        <v>1187</v>
      </c>
      <c r="G126" s="205" t="s">
        <v>288</v>
      </c>
      <c r="H126" s="206">
        <v>169.72200000000001</v>
      </c>
      <c r="I126" s="207"/>
      <c r="J126" s="208">
        <f>ROUND(I126*H126,2)</f>
        <v>0</v>
      </c>
      <c r="K126" s="204" t="s">
        <v>21</v>
      </c>
      <c r="L126" s="62"/>
      <c r="M126" s="209" t="s">
        <v>21</v>
      </c>
      <c r="N126" s="210" t="s">
        <v>47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219</v>
      </c>
      <c r="AT126" s="25" t="s">
        <v>204</v>
      </c>
      <c r="AU126" s="25" t="s">
        <v>86</v>
      </c>
      <c r="AY126" s="25" t="s">
        <v>201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84</v>
      </c>
      <c r="BK126" s="213">
        <f>ROUND(I126*H126,2)</f>
        <v>0</v>
      </c>
      <c r="BL126" s="25" t="s">
        <v>219</v>
      </c>
      <c r="BM126" s="25" t="s">
        <v>1188</v>
      </c>
    </row>
    <row r="127" spans="2:65" s="1" customFormat="1" ht="40.5">
      <c r="B127" s="42"/>
      <c r="C127" s="64"/>
      <c r="D127" s="214" t="s">
        <v>210</v>
      </c>
      <c r="E127" s="64"/>
      <c r="F127" s="215" t="s">
        <v>484</v>
      </c>
      <c r="G127" s="64"/>
      <c r="H127" s="64"/>
      <c r="I127" s="173"/>
      <c r="J127" s="64"/>
      <c r="K127" s="64"/>
      <c r="L127" s="62"/>
      <c r="M127" s="216"/>
      <c r="N127" s="43"/>
      <c r="O127" s="43"/>
      <c r="P127" s="43"/>
      <c r="Q127" s="43"/>
      <c r="R127" s="43"/>
      <c r="S127" s="43"/>
      <c r="T127" s="79"/>
      <c r="AT127" s="25" t="s">
        <v>210</v>
      </c>
      <c r="AU127" s="25" t="s">
        <v>86</v>
      </c>
    </row>
    <row r="128" spans="2:65" s="12" customFormat="1" ht="13.5">
      <c r="B128" s="220"/>
      <c r="C128" s="221"/>
      <c r="D128" s="214" t="s">
        <v>284</v>
      </c>
      <c r="E128" s="222" t="s">
        <v>21</v>
      </c>
      <c r="F128" s="223" t="s">
        <v>1189</v>
      </c>
      <c r="G128" s="221"/>
      <c r="H128" s="224">
        <v>169.72200000000001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284</v>
      </c>
      <c r="AU128" s="230" t="s">
        <v>86</v>
      </c>
      <c r="AV128" s="12" t="s">
        <v>86</v>
      </c>
      <c r="AW128" s="12" t="s">
        <v>39</v>
      </c>
      <c r="AX128" s="12" t="s">
        <v>84</v>
      </c>
      <c r="AY128" s="230" t="s">
        <v>201</v>
      </c>
    </row>
    <row r="129" spans="2:65" s="1" customFormat="1" ht="16.5" customHeight="1">
      <c r="B129" s="42"/>
      <c r="C129" s="202" t="s">
        <v>249</v>
      </c>
      <c r="D129" s="202" t="s">
        <v>204</v>
      </c>
      <c r="E129" s="203" t="s">
        <v>329</v>
      </c>
      <c r="F129" s="204" t="s">
        <v>330</v>
      </c>
      <c r="G129" s="205" t="s">
        <v>288</v>
      </c>
      <c r="H129" s="206">
        <v>169.72200000000001</v>
      </c>
      <c r="I129" s="207"/>
      <c r="J129" s="208">
        <f>ROUND(I129*H129,2)</f>
        <v>0</v>
      </c>
      <c r="K129" s="204" t="s">
        <v>214</v>
      </c>
      <c r="L129" s="62"/>
      <c r="M129" s="209" t="s">
        <v>21</v>
      </c>
      <c r="N129" s="210" t="s">
        <v>47</v>
      </c>
      <c r="O129" s="4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219</v>
      </c>
      <c r="AT129" s="25" t="s">
        <v>204</v>
      </c>
      <c r="AU129" s="25" t="s">
        <v>86</v>
      </c>
      <c r="AY129" s="25" t="s">
        <v>201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84</v>
      </c>
      <c r="BK129" s="213">
        <f>ROUND(I129*H129,2)</f>
        <v>0</v>
      </c>
      <c r="BL129" s="25" t="s">
        <v>219</v>
      </c>
      <c r="BM129" s="25" t="s">
        <v>1190</v>
      </c>
    </row>
    <row r="130" spans="2:65" s="1" customFormat="1" ht="13.5">
      <c r="B130" s="42"/>
      <c r="C130" s="64"/>
      <c r="D130" s="214" t="s">
        <v>210</v>
      </c>
      <c r="E130" s="64"/>
      <c r="F130" s="215" t="s">
        <v>330</v>
      </c>
      <c r="G130" s="64"/>
      <c r="H130" s="64"/>
      <c r="I130" s="173"/>
      <c r="J130" s="64"/>
      <c r="K130" s="64"/>
      <c r="L130" s="62"/>
      <c r="M130" s="216"/>
      <c r="N130" s="43"/>
      <c r="O130" s="43"/>
      <c r="P130" s="43"/>
      <c r="Q130" s="43"/>
      <c r="R130" s="43"/>
      <c r="S130" s="43"/>
      <c r="T130" s="79"/>
      <c r="AT130" s="25" t="s">
        <v>210</v>
      </c>
      <c r="AU130" s="25" t="s">
        <v>86</v>
      </c>
    </row>
    <row r="131" spans="2:65" s="12" customFormat="1" ht="13.5">
      <c r="B131" s="220"/>
      <c r="C131" s="221"/>
      <c r="D131" s="214" t="s">
        <v>284</v>
      </c>
      <c r="E131" s="222" t="s">
        <v>21</v>
      </c>
      <c r="F131" s="223" t="s">
        <v>1189</v>
      </c>
      <c r="G131" s="221"/>
      <c r="H131" s="224">
        <v>169.72200000000001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284</v>
      </c>
      <c r="AU131" s="230" t="s">
        <v>86</v>
      </c>
      <c r="AV131" s="12" t="s">
        <v>86</v>
      </c>
      <c r="AW131" s="12" t="s">
        <v>39</v>
      </c>
      <c r="AX131" s="12" t="s">
        <v>84</v>
      </c>
      <c r="AY131" s="230" t="s">
        <v>201</v>
      </c>
    </row>
    <row r="132" spans="2:65" s="1" customFormat="1" ht="16.5" customHeight="1">
      <c r="B132" s="42"/>
      <c r="C132" s="202" t="s">
        <v>255</v>
      </c>
      <c r="D132" s="202" t="s">
        <v>204</v>
      </c>
      <c r="E132" s="203" t="s">
        <v>333</v>
      </c>
      <c r="F132" s="204" t="s">
        <v>334</v>
      </c>
      <c r="G132" s="205" t="s">
        <v>335</v>
      </c>
      <c r="H132" s="206">
        <v>339.44400000000002</v>
      </c>
      <c r="I132" s="207"/>
      <c r="J132" s="208">
        <f>ROUND(I132*H132,2)</f>
        <v>0</v>
      </c>
      <c r="K132" s="204" t="s">
        <v>214</v>
      </c>
      <c r="L132" s="62"/>
      <c r="M132" s="209" t="s">
        <v>21</v>
      </c>
      <c r="N132" s="210" t="s">
        <v>47</v>
      </c>
      <c r="O132" s="43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25" t="s">
        <v>219</v>
      </c>
      <c r="AT132" s="25" t="s">
        <v>204</v>
      </c>
      <c r="AU132" s="25" t="s">
        <v>86</v>
      </c>
      <c r="AY132" s="25" t="s">
        <v>201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84</v>
      </c>
      <c r="BK132" s="213">
        <f>ROUND(I132*H132,2)</f>
        <v>0</v>
      </c>
      <c r="BL132" s="25" t="s">
        <v>219</v>
      </c>
      <c r="BM132" s="25" t="s">
        <v>1191</v>
      </c>
    </row>
    <row r="133" spans="2:65" s="1" customFormat="1" ht="27">
      <c r="B133" s="42"/>
      <c r="C133" s="64"/>
      <c r="D133" s="214" t="s">
        <v>210</v>
      </c>
      <c r="E133" s="64"/>
      <c r="F133" s="215" t="s">
        <v>337</v>
      </c>
      <c r="G133" s="64"/>
      <c r="H133" s="64"/>
      <c r="I133" s="173"/>
      <c r="J133" s="64"/>
      <c r="K133" s="64"/>
      <c r="L133" s="62"/>
      <c r="M133" s="216"/>
      <c r="N133" s="43"/>
      <c r="O133" s="43"/>
      <c r="P133" s="43"/>
      <c r="Q133" s="43"/>
      <c r="R133" s="43"/>
      <c r="S133" s="43"/>
      <c r="T133" s="79"/>
      <c r="AT133" s="25" t="s">
        <v>210</v>
      </c>
      <c r="AU133" s="25" t="s">
        <v>86</v>
      </c>
    </row>
    <row r="134" spans="2:65" s="12" customFormat="1" ht="13.5">
      <c r="B134" s="220"/>
      <c r="C134" s="221"/>
      <c r="D134" s="214" t="s">
        <v>284</v>
      </c>
      <c r="E134" s="222" t="s">
        <v>21</v>
      </c>
      <c r="F134" s="223" t="s">
        <v>1192</v>
      </c>
      <c r="G134" s="221"/>
      <c r="H134" s="224">
        <v>339.44400000000002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284</v>
      </c>
      <c r="AU134" s="230" t="s">
        <v>86</v>
      </c>
      <c r="AV134" s="12" t="s">
        <v>86</v>
      </c>
      <c r="AW134" s="12" t="s">
        <v>39</v>
      </c>
      <c r="AX134" s="12" t="s">
        <v>84</v>
      </c>
      <c r="AY134" s="230" t="s">
        <v>201</v>
      </c>
    </row>
    <row r="135" spans="2:65" s="1" customFormat="1" ht="16.5" customHeight="1">
      <c r="B135" s="42"/>
      <c r="C135" s="202" t="s">
        <v>259</v>
      </c>
      <c r="D135" s="202" t="s">
        <v>204</v>
      </c>
      <c r="E135" s="203" t="s">
        <v>1193</v>
      </c>
      <c r="F135" s="204" t="s">
        <v>1194</v>
      </c>
      <c r="G135" s="205" t="s">
        <v>288</v>
      </c>
      <c r="H135" s="206">
        <v>70.272000000000006</v>
      </c>
      <c r="I135" s="207"/>
      <c r="J135" s="208">
        <f>ROUND(I135*H135,2)</f>
        <v>0</v>
      </c>
      <c r="K135" s="204" t="s">
        <v>214</v>
      </c>
      <c r="L135" s="62"/>
      <c r="M135" s="209" t="s">
        <v>21</v>
      </c>
      <c r="N135" s="210" t="s">
        <v>47</v>
      </c>
      <c r="O135" s="43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219</v>
      </c>
      <c r="AT135" s="25" t="s">
        <v>204</v>
      </c>
      <c r="AU135" s="25" t="s">
        <v>86</v>
      </c>
      <c r="AY135" s="25" t="s">
        <v>201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84</v>
      </c>
      <c r="BK135" s="213">
        <f>ROUND(I135*H135,2)</f>
        <v>0</v>
      </c>
      <c r="BL135" s="25" t="s">
        <v>219</v>
      </c>
      <c r="BM135" s="25" t="s">
        <v>1195</v>
      </c>
    </row>
    <row r="136" spans="2:65" s="1" customFormat="1" ht="27">
      <c r="B136" s="42"/>
      <c r="C136" s="64"/>
      <c r="D136" s="214" t="s">
        <v>210</v>
      </c>
      <c r="E136" s="64"/>
      <c r="F136" s="215" t="s">
        <v>1196</v>
      </c>
      <c r="G136" s="64"/>
      <c r="H136" s="64"/>
      <c r="I136" s="173"/>
      <c r="J136" s="64"/>
      <c r="K136" s="64"/>
      <c r="L136" s="62"/>
      <c r="M136" s="216"/>
      <c r="N136" s="43"/>
      <c r="O136" s="43"/>
      <c r="P136" s="43"/>
      <c r="Q136" s="43"/>
      <c r="R136" s="43"/>
      <c r="S136" s="43"/>
      <c r="T136" s="79"/>
      <c r="AT136" s="25" t="s">
        <v>210</v>
      </c>
      <c r="AU136" s="25" t="s">
        <v>86</v>
      </c>
    </row>
    <row r="137" spans="2:65" s="12" customFormat="1" ht="13.5">
      <c r="B137" s="220"/>
      <c r="C137" s="221"/>
      <c r="D137" s="214" t="s">
        <v>284</v>
      </c>
      <c r="E137" s="222" t="s">
        <v>21</v>
      </c>
      <c r="F137" s="223" t="s">
        <v>1197</v>
      </c>
      <c r="G137" s="221"/>
      <c r="H137" s="224">
        <v>70.272000000000006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284</v>
      </c>
      <c r="AU137" s="230" t="s">
        <v>86</v>
      </c>
      <c r="AV137" s="12" t="s">
        <v>86</v>
      </c>
      <c r="AW137" s="12" t="s">
        <v>39</v>
      </c>
      <c r="AX137" s="12" t="s">
        <v>84</v>
      </c>
      <c r="AY137" s="230" t="s">
        <v>201</v>
      </c>
    </row>
    <row r="138" spans="2:65" s="1" customFormat="1" ht="16.5" customHeight="1">
      <c r="B138" s="42"/>
      <c r="C138" s="202" t="s">
        <v>263</v>
      </c>
      <c r="D138" s="202" t="s">
        <v>204</v>
      </c>
      <c r="E138" s="203" t="s">
        <v>505</v>
      </c>
      <c r="F138" s="204" t="s">
        <v>506</v>
      </c>
      <c r="G138" s="205" t="s">
        <v>281</v>
      </c>
      <c r="H138" s="206">
        <v>112.09</v>
      </c>
      <c r="I138" s="207"/>
      <c r="J138" s="208">
        <f>ROUND(I138*H138,2)</f>
        <v>0</v>
      </c>
      <c r="K138" s="204" t="s">
        <v>21</v>
      </c>
      <c r="L138" s="62"/>
      <c r="M138" s="209" t="s">
        <v>21</v>
      </c>
      <c r="N138" s="210" t="s">
        <v>47</v>
      </c>
      <c r="O138" s="4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219</v>
      </c>
      <c r="AT138" s="25" t="s">
        <v>204</v>
      </c>
      <c r="AU138" s="25" t="s">
        <v>86</v>
      </c>
      <c r="AY138" s="25" t="s">
        <v>201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84</v>
      </c>
      <c r="BK138" s="213">
        <f>ROUND(I138*H138,2)</f>
        <v>0</v>
      </c>
      <c r="BL138" s="25" t="s">
        <v>219</v>
      </c>
      <c r="BM138" s="25" t="s">
        <v>1198</v>
      </c>
    </row>
    <row r="139" spans="2:65" s="1" customFormat="1" ht="13.5">
      <c r="B139" s="42"/>
      <c r="C139" s="64"/>
      <c r="D139" s="214" t="s">
        <v>210</v>
      </c>
      <c r="E139" s="64"/>
      <c r="F139" s="215" t="s">
        <v>508</v>
      </c>
      <c r="G139" s="64"/>
      <c r="H139" s="64"/>
      <c r="I139" s="173"/>
      <c r="J139" s="64"/>
      <c r="K139" s="64"/>
      <c r="L139" s="62"/>
      <c r="M139" s="216"/>
      <c r="N139" s="43"/>
      <c r="O139" s="43"/>
      <c r="P139" s="43"/>
      <c r="Q139" s="43"/>
      <c r="R139" s="43"/>
      <c r="S139" s="43"/>
      <c r="T139" s="79"/>
      <c r="AT139" s="25" t="s">
        <v>210</v>
      </c>
      <c r="AU139" s="25" t="s">
        <v>86</v>
      </c>
    </row>
    <row r="140" spans="2:65" s="12" customFormat="1" ht="13.5">
      <c r="B140" s="220"/>
      <c r="C140" s="221"/>
      <c r="D140" s="214" t="s">
        <v>284</v>
      </c>
      <c r="E140" s="222" t="s">
        <v>21</v>
      </c>
      <c r="F140" s="223" t="s">
        <v>1199</v>
      </c>
      <c r="G140" s="221"/>
      <c r="H140" s="224">
        <v>112.09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284</v>
      </c>
      <c r="AU140" s="230" t="s">
        <v>86</v>
      </c>
      <c r="AV140" s="12" t="s">
        <v>86</v>
      </c>
      <c r="AW140" s="12" t="s">
        <v>39</v>
      </c>
      <c r="AX140" s="12" t="s">
        <v>84</v>
      </c>
      <c r="AY140" s="230" t="s">
        <v>201</v>
      </c>
    </row>
    <row r="141" spans="2:65" s="11" customFormat="1" ht="29.85" customHeight="1">
      <c r="B141" s="186"/>
      <c r="C141" s="187"/>
      <c r="D141" s="188" t="s">
        <v>75</v>
      </c>
      <c r="E141" s="200" t="s">
        <v>86</v>
      </c>
      <c r="F141" s="200" t="s">
        <v>531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SUM(P142:P153)</f>
        <v>0</v>
      </c>
      <c r="Q141" s="194"/>
      <c r="R141" s="195">
        <f>SUM(R142:R153)</f>
        <v>0.1052776</v>
      </c>
      <c r="S141" s="194"/>
      <c r="T141" s="196">
        <f>SUM(T142:T153)</f>
        <v>0</v>
      </c>
      <c r="AR141" s="197" t="s">
        <v>84</v>
      </c>
      <c r="AT141" s="198" t="s">
        <v>75</v>
      </c>
      <c r="AU141" s="198" t="s">
        <v>84</v>
      </c>
      <c r="AY141" s="197" t="s">
        <v>201</v>
      </c>
      <c r="BK141" s="199">
        <f>SUM(BK142:BK153)</f>
        <v>0</v>
      </c>
    </row>
    <row r="142" spans="2:65" s="1" customFormat="1" ht="16.5" customHeight="1">
      <c r="B142" s="42"/>
      <c r="C142" s="202" t="s">
        <v>10</v>
      </c>
      <c r="D142" s="202" t="s">
        <v>204</v>
      </c>
      <c r="E142" s="203" t="s">
        <v>1200</v>
      </c>
      <c r="F142" s="204" t="s">
        <v>1201</v>
      </c>
      <c r="G142" s="205" t="s">
        <v>288</v>
      </c>
      <c r="H142" s="206">
        <v>48.287999999999997</v>
      </c>
      <c r="I142" s="207"/>
      <c r="J142" s="208">
        <f>ROUND(I142*H142,2)</f>
        <v>0</v>
      </c>
      <c r="K142" s="204" t="s">
        <v>214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219</v>
      </c>
      <c r="AT142" s="25" t="s">
        <v>204</v>
      </c>
      <c r="AU142" s="25" t="s">
        <v>86</v>
      </c>
      <c r="AY142" s="25" t="s">
        <v>201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219</v>
      </c>
      <c r="BM142" s="25" t="s">
        <v>1202</v>
      </c>
    </row>
    <row r="143" spans="2:65" s="1" customFormat="1" ht="13.5">
      <c r="B143" s="42"/>
      <c r="C143" s="64"/>
      <c r="D143" s="214" t="s">
        <v>210</v>
      </c>
      <c r="E143" s="64"/>
      <c r="F143" s="215" t="s">
        <v>1201</v>
      </c>
      <c r="G143" s="64"/>
      <c r="H143" s="64"/>
      <c r="I143" s="173"/>
      <c r="J143" s="64"/>
      <c r="K143" s="64"/>
      <c r="L143" s="62"/>
      <c r="M143" s="216"/>
      <c r="N143" s="43"/>
      <c r="O143" s="43"/>
      <c r="P143" s="43"/>
      <c r="Q143" s="43"/>
      <c r="R143" s="43"/>
      <c r="S143" s="43"/>
      <c r="T143" s="79"/>
      <c r="AT143" s="25" t="s">
        <v>210</v>
      </c>
      <c r="AU143" s="25" t="s">
        <v>86</v>
      </c>
    </row>
    <row r="144" spans="2:65" s="12" customFormat="1" ht="13.5">
      <c r="B144" s="220"/>
      <c r="C144" s="221"/>
      <c r="D144" s="214" t="s">
        <v>284</v>
      </c>
      <c r="E144" s="222" t="s">
        <v>21</v>
      </c>
      <c r="F144" s="223" t="s">
        <v>1203</v>
      </c>
      <c r="G144" s="221"/>
      <c r="H144" s="224">
        <v>48.287999999999997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284</v>
      </c>
      <c r="AU144" s="230" t="s">
        <v>86</v>
      </c>
      <c r="AV144" s="12" t="s">
        <v>86</v>
      </c>
      <c r="AW144" s="12" t="s">
        <v>39</v>
      </c>
      <c r="AX144" s="12" t="s">
        <v>84</v>
      </c>
      <c r="AY144" s="230" t="s">
        <v>201</v>
      </c>
    </row>
    <row r="145" spans="2:65" s="1" customFormat="1" ht="16.5" customHeight="1">
      <c r="B145" s="42"/>
      <c r="C145" s="202" t="s">
        <v>360</v>
      </c>
      <c r="D145" s="202" t="s">
        <v>204</v>
      </c>
      <c r="E145" s="203" t="s">
        <v>1204</v>
      </c>
      <c r="F145" s="204" t="s">
        <v>1205</v>
      </c>
      <c r="G145" s="205" t="s">
        <v>311</v>
      </c>
      <c r="H145" s="206">
        <v>32.200000000000003</v>
      </c>
      <c r="I145" s="207"/>
      <c r="J145" s="208">
        <f>ROUND(I145*H145,2)</f>
        <v>0</v>
      </c>
      <c r="K145" s="204" t="s">
        <v>214</v>
      </c>
      <c r="L145" s="62"/>
      <c r="M145" s="209" t="s">
        <v>21</v>
      </c>
      <c r="N145" s="210" t="s">
        <v>47</v>
      </c>
      <c r="O145" s="43"/>
      <c r="P145" s="211">
        <f>O145*H145</f>
        <v>0</v>
      </c>
      <c r="Q145" s="211">
        <v>1.14E-3</v>
      </c>
      <c r="R145" s="211">
        <f>Q145*H145</f>
        <v>3.6708000000000005E-2</v>
      </c>
      <c r="S145" s="211">
        <v>0</v>
      </c>
      <c r="T145" s="212">
        <f>S145*H145</f>
        <v>0</v>
      </c>
      <c r="AR145" s="25" t="s">
        <v>219</v>
      </c>
      <c r="AT145" s="25" t="s">
        <v>204</v>
      </c>
      <c r="AU145" s="25" t="s">
        <v>86</v>
      </c>
      <c r="AY145" s="25" t="s">
        <v>201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219</v>
      </c>
      <c r="BM145" s="25" t="s">
        <v>1206</v>
      </c>
    </row>
    <row r="146" spans="2:65" s="1" customFormat="1" ht="13.5">
      <c r="B146" s="42"/>
      <c r="C146" s="64"/>
      <c r="D146" s="214" t="s">
        <v>210</v>
      </c>
      <c r="E146" s="64"/>
      <c r="F146" s="215" t="s">
        <v>1207</v>
      </c>
      <c r="G146" s="64"/>
      <c r="H146" s="64"/>
      <c r="I146" s="173"/>
      <c r="J146" s="64"/>
      <c r="K146" s="64"/>
      <c r="L146" s="62"/>
      <c r="M146" s="216"/>
      <c r="N146" s="43"/>
      <c r="O146" s="43"/>
      <c r="P146" s="43"/>
      <c r="Q146" s="43"/>
      <c r="R146" s="43"/>
      <c r="S146" s="43"/>
      <c r="T146" s="79"/>
      <c r="AT146" s="25" t="s">
        <v>210</v>
      </c>
      <c r="AU146" s="25" t="s">
        <v>86</v>
      </c>
    </row>
    <row r="147" spans="2:65" s="12" customFormat="1" ht="13.5">
      <c r="B147" s="220"/>
      <c r="C147" s="221"/>
      <c r="D147" s="214" t="s">
        <v>284</v>
      </c>
      <c r="E147" s="222" t="s">
        <v>21</v>
      </c>
      <c r="F147" s="223" t="s">
        <v>1208</v>
      </c>
      <c r="G147" s="221"/>
      <c r="H147" s="224">
        <v>32.200000000000003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284</v>
      </c>
      <c r="AU147" s="230" t="s">
        <v>86</v>
      </c>
      <c r="AV147" s="12" t="s">
        <v>86</v>
      </c>
      <c r="AW147" s="12" t="s">
        <v>39</v>
      </c>
      <c r="AX147" s="12" t="s">
        <v>84</v>
      </c>
      <c r="AY147" s="230" t="s">
        <v>201</v>
      </c>
    </row>
    <row r="148" spans="2:65" s="1" customFormat="1" ht="16.5" customHeight="1">
      <c r="B148" s="42"/>
      <c r="C148" s="202" t="s">
        <v>366</v>
      </c>
      <c r="D148" s="202" t="s">
        <v>204</v>
      </c>
      <c r="E148" s="203" t="s">
        <v>1209</v>
      </c>
      <c r="F148" s="204" t="s">
        <v>1210</v>
      </c>
      <c r="G148" s="205" t="s">
        <v>281</v>
      </c>
      <c r="H148" s="206">
        <v>70.400000000000006</v>
      </c>
      <c r="I148" s="207"/>
      <c r="J148" s="208">
        <f>ROUND(I148*H148,2)</f>
        <v>0</v>
      </c>
      <c r="K148" s="204" t="s">
        <v>21</v>
      </c>
      <c r="L148" s="62"/>
      <c r="M148" s="209" t="s">
        <v>21</v>
      </c>
      <c r="N148" s="210" t="s">
        <v>47</v>
      </c>
      <c r="O148" s="43"/>
      <c r="P148" s="211">
        <f>O148*H148</f>
        <v>0</v>
      </c>
      <c r="Q148" s="211">
        <v>1E-4</v>
      </c>
      <c r="R148" s="211">
        <f>Q148*H148</f>
        <v>7.0400000000000011E-3</v>
      </c>
      <c r="S148" s="211">
        <v>0</v>
      </c>
      <c r="T148" s="212">
        <f>S148*H148</f>
        <v>0</v>
      </c>
      <c r="AR148" s="25" t="s">
        <v>219</v>
      </c>
      <c r="AT148" s="25" t="s">
        <v>204</v>
      </c>
      <c r="AU148" s="25" t="s">
        <v>86</v>
      </c>
      <c r="AY148" s="25" t="s">
        <v>201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84</v>
      </c>
      <c r="BK148" s="213">
        <f>ROUND(I148*H148,2)</f>
        <v>0</v>
      </c>
      <c r="BL148" s="25" t="s">
        <v>219</v>
      </c>
      <c r="BM148" s="25" t="s">
        <v>1211</v>
      </c>
    </row>
    <row r="149" spans="2:65" s="1" customFormat="1" ht="13.5">
      <c r="B149" s="42"/>
      <c r="C149" s="64"/>
      <c r="D149" s="214" t="s">
        <v>210</v>
      </c>
      <c r="E149" s="64"/>
      <c r="F149" s="215" t="s">
        <v>1212</v>
      </c>
      <c r="G149" s="64"/>
      <c r="H149" s="64"/>
      <c r="I149" s="173"/>
      <c r="J149" s="64"/>
      <c r="K149" s="64"/>
      <c r="L149" s="62"/>
      <c r="M149" s="216"/>
      <c r="N149" s="43"/>
      <c r="O149" s="43"/>
      <c r="P149" s="43"/>
      <c r="Q149" s="43"/>
      <c r="R149" s="43"/>
      <c r="S149" s="43"/>
      <c r="T149" s="79"/>
      <c r="AT149" s="25" t="s">
        <v>210</v>
      </c>
      <c r="AU149" s="25" t="s">
        <v>86</v>
      </c>
    </row>
    <row r="150" spans="2:65" s="12" customFormat="1" ht="13.5">
      <c r="B150" s="220"/>
      <c r="C150" s="221"/>
      <c r="D150" s="214" t="s">
        <v>284</v>
      </c>
      <c r="E150" s="222" t="s">
        <v>21</v>
      </c>
      <c r="F150" s="223" t="s">
        <v>1213</v>
      </c>
      <c r="G150" s="221"/>
      <c r="H150" s="224">
        <v>70.400000000000006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284</v>
      </c>
      <c r="AU150" s="230" t="s">
        <v>86</v>
      </c>
      <c r="AV150" s="12" t="s">
        <v>86</v>
      </c>
      <c r="AW150" s="12" t="s">
        <v>39</v>
      </c>
      <c r="AX150" s="12" t="s">
        <v>84</v>
      </c>
      <c r="AY150" s="230" t="s">
        <v>201</v>
      </c>
    </row>
    <row r="151" spans="2:65" s="1" customFormat="1" ht="16.5" customHeight="1">
      <c r="B151" s="42"/>
      <c r="C151" s="255" t="s">
        <v>373</v>
      </c>
      <c r="D151" s="255" t="s">
        <v>497</v>
      </c>
      <c r="E151" s="256" t="s">
        <v>1214</v>
      </c>
      <c r="F151" s="257" t="s">
        <v>1215</v>
      </c>
      <c r="G151" s="258" t="s">
        <v>281</v>
      </c>
      <c r="H151" s="259">
        <v>80.959999999999994</v>
      </c>
      <c r="I151" s="260"/>
      <c r="J151" s="261">
        <f>ROUND(I151*H151,2)</f>
        <v>0</v>
      </c>
      <c r="K151" s="257" t="s">
        <v>21</v>
      </c>
      <c r="L151" s="262"/>
      <c r="M151" s="263" t="s">
        <v>21</v>
      </c>
      <c r="N151" s="264" t="s">
        <v>47</v>
      </c>
      <c r="O151" s="43"/>
      <c r="P151" s="211">
        <f>O151*H151</f>
        <v>0</v>
      </c>
      <c r="Q151" s="211">
        <v>7.6000000000000004E-4</v>
      </c>
      <c r="R151" s="211">
        <f>Q151*H151</f>
        <v>6.1529599999999997E-2</v>
      </c>
      <c r="S151" s="211">
        <v>0</v>
      </c>
      <c r="T151" s="212">
        <f>S151*H151</f>
        <v>0</v>
      </c>
      <c r="AR151" s="25" t="s">
        <v>235</v>
      </c>
      <c r="AT151" s="25" t="s">
        <v>497</v>
      </c>
      <c r="AU151" s="25" t="s">
        <v>86</v>
      </c>
      <c r="AY151" s="25" t="s">
        <v>201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84</v>
      </c>
      <c r="BK151" s="213">
        <f>ROUND(I151*H151,2)</f>
        <v>0</v>
      </c>
      <c r="BL151" s="25" t="s">
        <v>219</v>
      </c>
      <c r="BM151" s="25" t="s">
        <v>1216</v>
      </c>
    </row>
    <row r="152" spans="2:65" s="1" customFormat="1" ht="13.5">
      <c r="B152" s="42"/>
      <c r="C152" s="64"/>
      <c r="D152" s="214" t="s">
        <v>210</v>
      </c>
      <c r="E152" s="64"/>
      <c r="F152" s="215" t="s">
        <v>1215</v>
      </c>
      <c r="G152" s="64"/>
      <c r="H152" s="64"/>
      <c r="I152" s="173"/>
      <c r="J152" s="64"/>
      <c r="K152" s="64"/>
      <c r="L152" s="62"/>
      <c r="M152" s="216"/>
      <c r="N152" s="43"/>
      <c r="O152" s="43"/>
      <c r="P152" s="43"/>
      <c r="Q152" s="43"/>
      <c r="R152" s="43"/>
      <c r="S152" s="43"/>
      <c r="T152" s="79"/>
      <c r="AT152" s="25" t="s">
        <v>210</v>
      </c>
      <c r="AU152" s="25" t="s">
        <v>86</v>
      </c>
    </row>
    <row r="153" spans="2:65" s="12" customFormat="1" ht="13.5">
      <c r="B153" s="220"/>
      <c r="C153" s="221"/>
      <c r="D153" s="214" t="s">
        <v>284</v>
      </c>
      <c r="E153" s="221"/>
      <c r="F153" s="223" t="s">
        <v>1217</v>
      </c>
      <c r="G153" s="221"/>
      <c r="H153" s="224">
        <v>80.959999999999994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284</v>
      </c>
      <c r="AU153" s="230" t="s">
        <v>86</v>
      </c>
      <c r="AV153" s="12" t="s">
        <v>86</v>
      </c>
      <c r="AW153" s="12" t="s">
        <v>6</v>
      </c>
      <c r="AX153" s="12" t="s">
        <v>84</v>
      </c>
      <c r="AY153" s="230" t="s">
        <v>201</v>
      </c>
    </row>
    <row r="154" spans="2:65" s="11" customFormat="1" ht="29.85" customHeight="1">
      <c r="B154" s="186"/>
      <c r="C154" s="187"/>
      <c r="D154" s="188" t="s">
        <v>75</v>
      </c>
      <c r="E154" s="200" t="s">
        <v>121</v>
      </c>
      <c r="F154" s="200" t="s">
        <v>537</v>
      </c>
      <c r="G154" s="187"/>
      <c r="H154" s="187"/>
      <c r="I154" s="190"/>
      <c r="J154" s="201">
        <f>BK154</f>
        <v>0</v>
      </c>
      <c r="K154" s="187"/>
      <c r="L154" s="192"/>
      <c r="M154" s="193"/>
      <c r="N154" s="194"/>
      <c r="O154" s="194"/>
      <c r="P154" s="195">
        <f>SUM(P155:P214)</f>
        <v>0</v>
      </c>
      <c r="Q154" s="194"/>
      <c r="R154" s="195">
        <f>SUM(R155:R214)</f>
        <v>201.86767724999999</v>
      </c>
      <c r="S154" s="194"/>
      <c r="T154" s="196">
        <f>SUM(T155:T214)</f>
        <v>0</v>
      </c>
      <c r="AR154" s="197" t="s">
        <v>84</v>
      </c>
      <c r="AT154" s="198" t="s">
        <v>75</v>
      </c>
      <c r="AU154" s="198" t="s">
        <v>84</v>
      </c>
      <c r="AY154" s="197" t="s">
        <v>201</v>
      </c>
      <c r="BK154" s="199">
        <f>SUM(BK155:BK214)</f>
        <v>0</v>
      </c>
    </row>
    <row r="155" spans="2:65" s="1" customFormat="1" ht="16.5" customHeight="1">
      <c r="B155" s="42"/>
      <c r="C155" s="202" t="s">
        <v>381</v>
      </c>
      <c r="D155" s="202" t="s">
        <v>204</v>
      </c>
      <c r="E155" s="203" t="s">
        <v>1218</v>
      </c>
      <c r="F155" s="204" t="s">
        <v>1219</v>
      </c>
      <c r="G155" s="205" t="s">
        <v>229</v>
      </c>
      <c r="H155" s="206">
        <v>98</v>
      </c>
      <c r="I155" s="207"/>
      <c r="J155" s="208">
        <f>ROUND(I155*H155,2)</f>
        <v>0</v>
      </c>
      <c r="K155" s="204" t="s">
        <v>214</v>
      </c>
      <c r="L155" s="62"/>
      <c r="M155" s="209" t="s">
        <v>21</v>
      </c>
      <c r="N155" s="210" t="s">
        <v>47</v>
      </c>
      <c r="O155" s="43"/>
      <c r="P155" s="211">
        <f>O155*H155</f>
        <v>0</v>
      </c>
      <c r="Q155" s="211">
        <v>1.8000000000000001E-4</v>
      </c>
      <c r="R155" s="211">
        <f>Q155*H155</f>
        <v>1.7639999999999999E-2</v>
      </c>
      <c r="S155" s="211">
        <v>0</v>
      </c>
      <c r="T155" s="212">
        <f>S155*H155</f>
        <v>0</v>
      </c>
      <c r="AR155" s="25" t="s">
        <v>219</v>
      </c>
      <c r="AT155" s="25" t="s">
        <v>204</v>
      </c>
      <c r="AU155" s="25" t="s">
        <v>86</v>
      </c>
      <c r="AY155" s="25" t="s">
        <v>201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84</v>
      </c>
      <c r="BK155" s="213">
        <f>ROUND(I155*H155,2)</f>
        <v>0</v>
      </c>
      <c r="BL155" s="25" t="s">
        <v>219</v>
      </c>
      <c r="BM155" s="25" t="s">
        <v>1220</v>
      </c>
    </row>
    <row r="156" spans="2:65" s="1" customFormat="1" ht="13.5">
      <c r="B156" s="42"/>
      <c r="C156" s="64"/>
      <c r="D156" s="214" t="s">
        <v>210</v>
      </c>
      <c r="E156" s="64"/>
      <c r="F156" s="215" t="s">
        <v>1219</v>
      </c>
      <c r="G156" s="64"/>
      <c r="H156" s="64"/>
      <c r="I156" s="173"/>
      <c r="J156" s="64"/>
      <c r="K156" s="64"/>
      <c r="L156" s="62"/>
      <c r="M156" s="216"/>
      <c r="N156" s="43"/>
      <c r="O156" s="43"/>
      <c r="P156" s="43"/>
      <c r="Q156" s="43"/>
      <c r="R156" s="43"/>
      <c r="S156" s="43"/>
      <c r="T156" s="79"/>
      <c r="AT156" s="25" t="s">
        <v>210</v>
      </c>
      <c r="AU156" s="25" t="s">
        <v>86</v>
      </c>
    </row>
    <row r="157" spans="2:65" s="12" customFormat="1" ht="13.5">
      <c r="B157" s="220"/>
      <c r="C157" s="221"/>
      <c r="D157" s="214" t="s">
        <v>284</v>
      </c>
      <c r="E157" s="222" t="s">
        <v>21</v>
      </c>
      <c r="F157" s="223" t="s">
        <v>1221</v>
      </c>
      <c r="G157" s="221"/>
      <c r="H157" s="224">
        <v>19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284</v>
      </c>
      <c r="AU157" s="230" t="s">
        <v>86</v>
      </c>
      <c r="AV157" s="12" t="s">
        <v>86</v>
      </c>
      <c r="AW157" s="12" t="s">
        <v>39</v>
      </c>
      <c r="AX157" s="12" t="s">
        <v>76</v>
      </c>
      <c r="AY157" s="230" t="s">
        <v>201</v>
      </c>
    </row>
    <row r="158" spans="2:65" s="12" customFormat="1" ht="13.5">
      <c r="B158" s="220"/>
      <c r="C158" s="221"/>
      <c r="D158" s="214" t="s">
        <v>284</v>
      </c>
      <c r="E158" s="222" t="s">
        <v>21</v>
      </c>
      <c r="F158" s="223" t="s">
        <v>1222</v>
      </c>
      <c r="G158" s="221"/>
      <c r="H158" s="224">
        <v>79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284</v>
      </c>
      <c r="AU158" s="230" t="s">
        <v>86</v>
      </c>
      <c r="AV158" s="12" t="s">
        <v>86</v>
      </c>
      <c r="AW158" s="12" t="s">
        <v>39</v>
      </c>
      <c r="AX158" s="12" t="s">
        <v>76</v>
      </c>
      <c r="AY158" s="230" t="s">
        <v>201</v>
      </c>
    </row>
    <row r="159" spans="2:65" s="13" customFormat="1" ht="13.5">
      <c r="B159" s="231"/>
      <c r="C159" s="232"/>
      <c r="D159" s="214" t="s">
        <v>284</v>
      </c>
      <c r="E159" s="233" t="s">
        <v>21</v>
      </c>
      <c r="F159" s="234" t="s">
        <v>293</v>
      </c>
      <c r="G159" s="232"/>
      <c r="H159" s="235">
        <v>98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284</v>
      </c>
      <c r="AU159" s="241" t="s">
        <v>86</v>
      </c>
      <c r="AV159" s="13" t="s">
        <v>219</v>
      </c>
      <c r="AW159" s="13" t="s">
        <v>39</v>
      </c>
      <c r="AX159" s="13" t="s">
        <v>84</v>
      </c>
      <c r="AY159" s="241" t="s">
        <v>201</v>
      </c>
    </row>
    <row r="160" spans="2:65" s="1" customFormat="1" ht="16.5" customHeight="1">
      <c r="B160" s="42"/>
      <c r="C160" s="255" t="s">
        <v>387</v>
      </c>
      <c r="D160" s="255" t="s">
        <v>497</v>
      </c>
      <c r="E160" s="256" t="s">
        <v>1223</v>
      </c>
      <c r="F160" s="257" t="s">
        <v>1224</v>
      </c>
      <c r="G160" s="258" t="s">
        <v>390</v>
      </c>
      <c r="H160" s="259">
        <v>588</v>
      </c>
      <c r="I160" s="260"/>
      <c r="J160" s="261">
        <f>ROUND(I160*H160,2)</f>
        <v>0</v>
      </c>
      <c r="K160" s="257" t="s">
        <v>21</v>
      </c>
      <c r="L160" s="262"/>
      <c r="M160" s="263" t="s">
        <v>21</v>
      </c>
      <c r="N160" s="264" t="s">
        <v>47</v>
      </c>
      <c r="O160" s="43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5" t="s">
        <v>235</v>
      </c>
      <c r="AT160" s="25" t="s">
        <v>497</v>
      </c>
      <c r="AU160" s="25" t="s">
        <v>86</v>
      </c>
      <c r="AY160" s="25" t="s">
        <v>201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84</v>
      </c>
      <c r="BK160" s="213">
        <f>ROUND(I160*H160,2)</f>
        <v>0</v>
      </c>
      <c r="BL160" s="25" t="s">
        <v>219</v>
      </c>
      <c r="BM160" s="25" t="s">
        <v>1225</v>
      </c>
    </row>
    <row r="161" spans="2:65" s="1" customFormat="1" ht="13.5">
      <c r="B161" s="42"/>
      <c r="C161" s="64"/>
      <c r="D161" s="214" t="s">
        <v>210</v>
      </c>
      <c r="E161" s="64"/>
      <c r="F161" s="215" t="s">
        <v>1224</v>
      </c>
      <c r="G161" s="64"/>
      <c r="H161" s="64"/>
      <c r="I161" s="173"/>
      <c r="J161" s="64"/>
      <c r="K161" s="64"/>
      <c r="L161" s="62"/>
      <c r="M161" s="216"/>
      <c r="N161" s="43"/>
      <c r="O161" s="43"/>
      <c r="P161" s="43"/>
      <c r="Q161" s="43"/>
      <c r="R161" s="43"/>
      <c r="S161" s="43"/>
      <c r="T161" s="79"/>
      <c r="AT161" s="25" t="s">
        <v>210</v>
      </c>
      <c r="AU161" s="25" t="s">
        <v>86</v>
      </c>
    </row>
    <row r="162" spans="2:65" s="12" customFormat="1" ht="13.5">
      <c r="B162" s="220"/>
      <c r="C162" s="221"/>
      <c r="D162" s="214" t="s">
        <v>284</v>
      </c>
      <c r="E162" s="222" t="s">
        <v>21</v>
      </c>
      <c r="F162" s="223" t="s">
        <v>1226</v>
      </c>
      <c r="G162" s="221"/>
      <c r="H162" s="224">
        <v>114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284</v>
      </c>
      <c r="AU162" s="230" t="s">
        <v>86</v>
      </c>
      <c r="AV162" s="12" t="s">
        <v>86</v>
      </c>
      <c r="AW162" s="12" t="s">
        <v>39</v>
      </c>
      <c r="AX162" s="12" t="s">
        <v>76</v>
      </c>
      <c r="AY162" s="230" t="s">
        <v>201</v>
      </c>
    </row>
    <row r="163" spans="2:65" s="12" customFormat="1" ht="13.5">
      <c r="B163" s="220"/>
      <c r="C163" s="221"/>
      <c r="D163" s="214" t="s">
        <v>284</v>
      </c>
      <c r="E163" s="222" t="s">
        <v>21</v>
      </c>
      <c r="F163" s="223" t="s">
        <v>1227</v>
      </c>
      <c r="G163" s="221"/>
      <c r="H163" s="224">
        <v>474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284</v>
      </c>
      <c r="AU163" s="230" t="s">
        <v>86</v>
      </c>
      <c r="AV163" s="12" t="s">
        <v>86</v>
      </c>
      <c r="AW163" s="12" t="s">
        <v>39</v>
      </c>
      <c r="AX163" s="12" t="s">
        <v>76</v>
      </c>
      <c r="AY163" s="230" t="s">
        <v>201</v>
      </c>
    </row>
    <row r="164" spans="2:65" s="13" customFormat="1" ht="13.5">
      <c r="B164" s="231"/>
      <c r="C164" s="232"/>
      <c r="D164" s="214" t="s">
        <v>284</v>
      </c>
      <c r="E164" s="233" t="s">
        <v>21</v>
      </c>
      <c r="F164" s="234" t="s">
        <v>293</v>
      </c>
      <c r="G164" s="232"/>
      <c r="H164" s="235">
        <v>588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284</v>
      </c>
      <c r="AU164" s="241" t="s">
        <v>86</v>
      </c>
      <c r="AV164" s="13" t="s">
        <v>219</v>
      </c>
      <c r="AW164" s="13" t="s">
        <v>39</v>
      </c>
      <c r="AX164" s="13" t="s">
        <v>84</v>
      </c>
      <c r="AY164" s="241" t="s">
        <v>201</v>
      </c>
    </row>
    <row r="165" spans="2:65" s="1" customFormat="1" ht="16.5" customHeight="1">
      <c r="B165" s="42"/>
      <c r="C165" s="202" t="s">
        <v>9</v>
      </c>
      <c r="D165" s="202" t="s">
        <v>204</v>
      </c>
      <c r="E165" s="203" t="s">
        <v>1228</v>
      </c>
      <c r="F165" s="204" t="s">
        <v>1229</v>
      </c>
      <c r="G165" s="205" t="s">
        <v>288</v>
      </c>
      <c r="H165" s="206">
        <v>24.352</v>
      </c>
      <c r="I165" s="207"/>
      <c r="J165" s="208">
        <f>ROUND(I165*H165,2)</f>
        <v>0</v>
      </c>
      <c r="K165" s="204" t="s">
        <v>214</v>
      </c>
      <c r="L165" s="62"/>
      <c r="M165" s="209" t="s">
        <v>21</v>
      </c>
      <c r="N165" s="210" t="s">
        <v>47</v>
      </c>
      <c r="O165" s="43"/>
      <c r="P165" s="211">
        <f>O165*H165</f>
        <v>0</v>
      </c>
      <c r="Q165" s="211">
        <v>2.4778600000000002</v>
      </c>
      <c r="R165" s="211">
        <f>Q165*H165</f>
        <v>60.340846720000002</v>
      </c>
      <c r="S165" s="211">
        <v>0</v>
      </c>
      <c r="T165" s="212">
        <f>S165*H165</f>
        <v>0</v>
      </c>
      <c r="AR165" s="25" t="s">
        <v>219</v>
      </c>
      <c r="AT165" s="25" t="s">
        <v>204</v>
      </c>
      <c r="AU165" s="25" t="s">
        <v>86</v>
      </c>
      <c r="AY165" s="25" t="s">
        <v>201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84</v>
      </c>
      <c r="BK165" s="213">
        <f>ROUND(I165*H165,2)</f>
        <v>0</v>
      </c>
      <c r="BL165" s="25" t="s">
        <v>219</v>
      </c>
      <c r="BM165" s="25" t="s">
        <v>1230</v>
      </c>
    </row>
    <row r="166" spans="2:65" s="1" customFormat="1" ht="13.5">
      <c r="B166" s="42"/>
      <c r="C166" s="64"/>
      <c r="D166" s="214" t="s">
        <v>210</v>
      </c>
      <c r="E166" s="64"/>
      <c r="F166" s="215" t="s">
        <v>1231</v>
      </c>
      <c r="G166" s="64"/>
      <c r="H166" s="64"/>
      <c r="I166" s="173"/>
      <c r="J166" s="64"/>
      <c r="K166" s="64"/>
      <c r="L166" s="62"/>
      <c r="M166" s="216"/>
      <c r="N166" s="43"/>
      <c r="O166" s="43"/>
      <c r="P166" s="43"/>
      <c r="Q166" s="43"/>
      <c r="R166" s="43"/>
      <c r="S166" s="43"/>
      <c r="T166" s="79"/>
      <c r="AT166" s="25" t="s">
        <v>210</v>
      </c>
      <c r="AU166" s="25" t="s">
        <v>86</v>
      </c>
    </row>
    <row r="167" spans="2:65" s="14" customFormat="1" ht="13.5">
      <c r="B167" s="242"/>
      <c r="C167" s="243"/>
      <c r="D167" s="214" t="s">
        <v>284</v>
      </c>
      <c r="E167" s="244" t="s">
        <v>21</v>
      </c>
      <c r="F167" s="245" t="s">
        <v>1232</v>
      </c>
      <c r="G167" s="243"/>
      <c r="H167" s="244" t="s">
        <v>21</v>
      </c>
      <c r="I167" s="246"/>
      <c r="J167" s="243"/>
      <c r="K167" s="243"/>
      <c r="L167" s="247"/>
      <c r="M167" s="248"/>
      <c r="N167" s="249"/>
      <c r="O167" s="249"/>
      <c r="P167" s="249"/>
      <c r="Q167" s="249"/>
      <c r="R167" s="249"/>
      <c r="S167" s="249"/>
      <c r="T167" s="250"/>
      <c r="AT167" s="251" t="s">
        <v>284</v>
      </c>
      <c r="AU167" s="251" t="s">
        <v>86</v>
      </c>
      <c r="AV167" s="14" t="s">
        <v>84</v>
      </c>
      <c r="AW167" s="14" t="s">
        <v>39</v>
      </c>
      <c r="AX167" s="14" t="s">
        <v>76</v>
      </c>
      <c r="AY167" s="251" t="s">
        <v>201</v>
      </c>
    </row>
    <row r="168" spans="2:65" s="12" customFormat="1" ht="13.5">
      <c r="B168" s="220"/>
      <c r="C168" s="221"/>
      <c r="D168" s="214" t="s">
        <v>284</v>
      </c>
      <c r="E168" s="222" t="s">
        <v>21</v>
      </c>
      <c r="F168" s="223" t="s">
        <v>1233</v>
      </c>
      <c r="G168" s="221"/>
      <c r="H168" s="224">
        <v>16.986999999999998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284</v>
      </c>
      <c r="AU168" s="230" t="s">
        <v>86</v>
      </c>
      <c r="AV168" s="12" t="s">
        <v>86</v>
      </c>
      <c r="AW168" s="12" t="s">
        <v>39</v>
      </c>
      <c r="AX168" s="12" t="s">
        <v>76</v>
      </c>
      <c r="AY168" s="230" t="s">
        <v>201</v>
      </c>
    </row>
    <row r="169" spans="2:65" s="12" customFormat="1" ht="13.5">
      <c r="B169" s="220"/>
      <c r="C169" s="221"/>
      <c r="D169" s="214" t="s">
        <v>284</v>
      </c>
      <c r="E169" s="222" t="s">
        <v>21</v>
      </c>
      <c r="F169" s="223" t="s">
        <v>1234</v>
      </c>
      <c r="G169" s="221"/>
      <c r="H169" s="224">
        <v>7.3650000000000002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284</v>
      </c>
      <c r="AU169" s="230" t="s">
        <v>86</v>
      </c>
      <c r="AV169" s="12" t="s">
        <v>86</v>
      </c>
      <c r="AW169" s="12" t="s">
        <v>39</v>
      </c>
      <c r="AX169" s="12" t="s">
        <v>76</v>
      </c>
      <c r="AY169" s="230" t="s">
        <v>201</v>
      </c>
    </row>
    <row r="170" spans="2:65" s="13" customFormat="1" ht="13.5">
      <c r="B170" s="231"/>
      <c r="C170" s="232"/>
      <c r="D170" s="214" t="s">
        <v>284</v>
      </c>
      <c r="E170" s="233" t="s">
        <v>21</v>
      </c>
      <c r="F170" s="234" t="s">
        <v>293</v>
      </c>
      <c r="G170" s="232"/>
      <c r="H170" s="235">
        <v>24.352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284</v>
      </c>
      <c r="AU170" s="241" t="s">
        <v>86</v>
      </c>
      <c r="AV170" s="13" t="s">
        <v>219</v>
      </c>
      <c r="AW170" s="13" t="s">
        <v>39</v>
      </c>
      <c r="AX170" s="13" t="s">
        <v>84</v>
      </c>
      <c r="AY170" s="241" t="s">
        <v>201</v>
      </c>
    </row>
    <row r="171" spans="2:65" s="1" customFormat="1" ht="16.5" customHeight="1">
      <c r="B171" s="42"/>
      <c r="C171" s="202" t="s">
        <v>398</v>
      </c>
      <c r="D171" s="202" t="s">
        <v>204</v>
      </c>
      <c r="E171" s="203" t="s">
        <v>1235</v>
      </c>
      <c r="F171" s="204" t="s">
        <v>1236</v>
      </c>
      <c r="G171" s="205" t="s">
        <v>281</v>
      </c>
      <c r="H171" s="206">
        <v>136.58799999999999</v>
      </c>
      <c r="I171" s="207"/>
      <c r="J171" s="208">
        <f>ROUND(I171*H171,2)</f>
        <v>0</v>
      </c>
      <c r="K171" s="204" t="s">
        <v>214</v>
      </c>
      <c r="L171" s="62"/>
      <c r="M171" s="209" t="s">
        <v>21</v>
      </c>
      <c r="N171" s="210" t="s">
        <v>47</v>
      </c>
      <c r="O171" s="43"/>
      <c r="P171" s="211">
        <f>O171*H171</f>
        <v>0</v>
      </c>
      <c r="Q171" s="211">
        <v>4.1739999999999999E-2</v>
      </c>
      <c r="R171" s="211">
        <f>Q171*H171</f>
        <v>5.7011831199999996</v>
      </c>
      <c r="S171" s="211">
        <v>0</v>
      </c>
      <c r="T171" s="212">
        <f>S171*H171</f>
        <v>0</v>
      </c>
      <c r="AR171" s="25" t="s">
        <v>219</v>
      </c>
      <c r="AT171" s="25" t="s">
        <v>204</v>
      </c>
      <c r="AU171" s="25" t="s">
        <v>86</v>
      </c>
      <c r="AY171" s="25" t="s">
        <v>201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84</v>
      </c>
      <c r="BK171" s="213">
        <f>ROUND(I171*H171,2)</f>
        <v>0</v>
      </c>
      <c r="BL171" s="25" t="s">
        <v>219</v>
      </c>
      <c r="BM171" s="25" t="s">
        <v>1237</v>
      </c>
    </row>
    <row r="172" spans="2:65" s="1" customFormat="1" ht="13.5">
      <c r="B172" s="42"/>
      <c r="C172" s="64"/>
      <c r="D172" s="214" t="s">
        <v>210</v>
      </c>
      <c r="E172" s="64"/>
      <c r="F172" s="215" t="s">
        <v>1238</v>
      </c>
      <c r="G172" s="64"/>
      <c r="H172" s="64"/>
      <c r="I172" s="173"/>
      <c r="J172" s="64"/>
      <c r="K172" s="64"/>
      <c r="L172" s="62"/>
      <c r="M172" s="216"/>
      <c r="N172" s="43"/>
      <c r="O172" s="43"/>
      <c r="P172" s="43"/>
      <c r="Q172" s="43"/>
      <c r="R172" s="43"/>
      <c r="S172" s="43"/>
      <c r="T172" s="79"/>
      <c r="AT172" s="25" t="s">
        <v>210</v>
      </c>
      <c r="AU172" s="25" t="s">
        <v>86</v>
      </c>
    </row>
    <row r="173" spans="2:65" s="12" customFormat="1" ht="13.5">
      <c r="B173" s="220"/>
      <c r="C173" s="221"/>
      <c r="D173" s="214" t="s">
        <v>284</v>
      </c>
      <c r="E173" s="222" t="s">
        <v>21</v>
      </c>
      <c r="F173" s="223" t="s">
        <v>1239</v>
      </c>
      <c r="G173" s="221"/>
      <c r="H173" s="224">
        <v>136.58799999999999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284</v>
      </c>
      <c r="AU173" s="230" t="s">
        <v>86</v>
      </c>
      <c r="AV173" s="12" t="s">
        <v>86</v>
      </c>
      <c r="AW173" s="12" t="s">
        <v>39</v>
      </c>
      <c r="AX173" s="12" t="s">
        <v>84</v>
      </c>
      <c r="AY173" s="230" t="s">
        <v>201</v>
      </c>
    </row>
    <row r="174" spans="2:65" s="1" customFormat="1" ht="16.5" customHeight="1">
      <c r="B174" s="42"/>
      <c r="C174" s="202" t="s">
        <v>406</v>
      </c>
      <c r="D174" s="202" t="s">
        <v>204</v>
      </c>
      <c r="E174" s="203" t="s">
        <v>1240</v>
      </c>
      <c r="F174" s="204" t="s">
        <v>1241</v>
      </c>
      <c r="G174" s="205" t="s">
        <v>281</v>
      </c>
      <c r="H174" s="206">
        <v>136.58799999999999</v>
      </c>
      <c r="I174" s="207"/>
      <c r="J174" s="208">
        <f>ROUND(I174*H174,2)</f>
        <v>0</v>
      </c>
      <c r="K174" s="204" t="s">
        <v>214</v>
      </c>
      <c r="L174" s="62"/>
      <c r="M174" s="209" t="s">
        <v>21</v>
      </c>
      <c r="N174" s="210" t="s">
        <v>47</v>
      </c>
      <c r="O174" s="43"/>
      <c r="P174" s="211">
        <f>O174*H174</f>
        <v>0</v>
      </c>
      <c r="Q174" s="211">
        <v>2.0000000000000002E-5</v>
      </c>
      <c r="R174" s="211">
        <f>Q174*H174</f>
        <v>2.7317600000000002E-3</v>
      </c>
      <c r="S174" s="211">
        <v>0</v>
      </c>
      <c r="T174" s="212">
        <f>S174*H174</f>
        <v>0</v>
      </c>
      <c r="AR174" s="25" t="s">
        <v>219</v>
      </c>
      <c r="AT174" s="25" t="s">
        <v>204</v>
      </c>
      <c r="AU174" s="25" t="s">
        <v>86</v>
      </c>
      <c r="AY174" s="25" t="s">
        <v>201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84</v>
      </c>
      <c r="BK174" s="213">
        <f>ROUND(I174*H174,2)</f>
        <v>0</v>
      </c>
      <c r="BL174" s="25" t="s">
        <v>219</v>
      </c>
      <c r="BM174" s="25" t="s">
        <v>1242</v>
      </c>
    </row>
    <row r="175" spans="2:65" s="1" customFormat="1" ht="13.5">
      <c r="B175" s="42"/>
      <c r="C175" s="64"/>
      <c r="D175" s="214" t="s">
        <v>210</v>
      </c>
      <c r="E175" s="64"/>
      <c r="F175" s="215" t="s">
        <v>1243</v>
      </c>
      <c r="G175" s="64"/>
      <c r="H175" s="64"/>
      <c r="I175" s="173"/>
      <c r="J175" s="64"/>
      <c r="K175" s="64"/>
      <c r="L175" s="62"/>
      <c r="M175" s="216"/>
      <c r="N175" s="43"/>
      <c r="O175" s="43"/>
      <c r="P175" s="43"/>
      <c r="Q175" s="43"/>
      <c r="R175" s="43"/>
      <c r="S175" s="43"/>
      <c r="T175" s="79"/>
      <c r="AT175" s="25" t="s">
        <v>210</v>
      </c>
      <c r="AU175" s="25" t="s">
        <v>86</v>
      </c>
    </row>
    <row r="176" spans="2:65" s="12" customFormat="1" ht="13.5">
      <c r="B176" s="220"/>
      <c r="C176" s="221"/>
      <c r="D176" s="214" t="s">
        <v>284</v>
      </c>
      <c r="E176" s="222" t="s">
        <v>21</v>
      </c>
      <c r="F176" s="223" t="s">
        <v>1239</v>
      </c>
      <c r="G176" s="221"/>
      <c r="H176" s="224">
        <v>136.58799999999999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284</v>
      </c>
      <c r="AU176" s="230" t="s">
        <v>86</v>
      </c>
      <c r="AV176" s="12" t="s">
        <v>86</v>
      </c>
      <c r="AW176" s="12" t="s">
        <v>39</v>
      </c>
      <c r="AX176" s="12" t="s">
        <v>84</v>
      </c>
      <c r="AY176" s="230" t="s">
        <v>201</v>
      </c>
    </row>
    <row r="177" spans="2:65" s="1" customFormat="1" ht="16.5" customHeight="1">
      <c r="B177" s="42"/>
      <c r="C177" s="202" t="s">
        <v>412</v>
      </c>
      <c r="D177" s="202" t="s">
        <v>204</v>
      </c>
      <c r="E177" s="203" t="s">
        <v>1244</v>
      </c>
      <c r="F177" s="204" t="s">
        <v>1245</v>
      </c>
      <c r="G177" s="205" t="s">
        <v>335</v>
      </c>
      <c r="H177" s="206">
        <v>3.653</v>
      </c>
      <c r="I177" s="207"/>
      <c r="J177" s="208">
        <f>ROUND(I177*H177,2)</f>
        <v>0</v>
      </c>
      <c r="K177" s="204" t="s">
        <v>214</v>
      </c>
      <c r="L177" s="62"/>
      <c r="M177" s="209" t="s">
        <v>21</v>
      </c>
      <c r="N177" s="210" t="s">
        <v>47</v>
      </c>
      <c r="O177" s="43"/>
      <c r="P177" s="211">
        <f>O177*H177</f>
        <v>0</v>
      </c>
      <c r="Q177" s="211">
        <v>1.04877</v>
      </c>
      <c r="R177" s="211">
        <f>Q177*H177</f>
        <v>3.83115681</v>
      </c>
      <c r="S177" s="211">
        <v>0</v>
      </c>
      <c r="T177" s="212">
        <f>S177*H177</f>
        <v>0</v>
      </c>
      <c r="AR177" s="25" t="s">
        <v>219</v>
      </c>
      <c r="AT177" s="25" t="s">
        <v>204</v>
      </c>
      <c r="AU177" s="25" t="s">
        <v>86</v>
      </c>
      <c r="AY177" s="25" t="s">
        <v>201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84</v>
      </c>
      <c r="BK177" s="213">
        <f>ROUND(I177*H177,2)</f>
        <v>0</v>
      </c>
      <c r="BL177" s="25" t="s">
        <v>219</v>
      </c>
      <c r="BM177" s="25" t="s">
        <v>1246</v>
      </c>
    </row>
    <row r="178" spans="2:65" s="1" customFormat="1" ht="13.5">
      <c r="B178" s="42"/>
      <c r="C178" s="64"/>
      <c r="D178" s="214" t="s">
        <v>210</v>
      </c>
      <c r="E178" s="64"/>
      <c r="F178" s="215" t="s">
        <v>1247</v>
      </c>
      <c r="G178" s="64"/>
      <c r="H178" s="64"/>
      <c r="I178" s="173"/>
      <c r="J178" s="64"/>
      <c r="K178" s="64"/>
      <c r="L178" s="62"/>
      <c r="M178" s="216"/>
      <c r="N178" s="43"/>
      <c r="O178" s="43"/>
      <c r="P178" s="43"/>
      <c r="Q178" s="43"/>
      <c r="R178" s="43"/>
      <c r="S178" s="43"/>
      <c r="T178" s="79"/>
      <c r="AT178" s="25" t="s">
        <v>210</v>
      </c>
      <c r="AU178" s="25" t="s">
        <v>86</v>
      </c>
    </row>
    <row r="179" spans="2:65" s="12" customFormat="1" ht="13.5">
      <c r="B179" s="220"/>
      <c r="C179" s="221"/>
      <c r="D179" s="214" t="s">
        <v>284</v>
      </c>
      <c r="E179" s="222" t="s">
        <v>21</v>
      </c>
      <c r="F179" s="223" t="s">
        <v>1248</v>
      </c>
      <c r="G179" s="221"/>
      <c r="H179" s="224">
        <v>3.653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284</v>
      </c>
      <c r="AU179" s="230" t="s">
        <v>86</v>
      </c>
      <c r="AV179" s="12" t="s">
        <v>86</v>
      </c>
      <c r="AW179" s="12" t="s">
        <v>39</v>
      </c>
      <c r="AX179" s="12" t="s">
        <v>84</v>
      </c>
      <c r="AY179" s="230" t="s">
        <v>201</v>
      </c>
    </row>
    <row r="180" spans="2:65" s="1" customFormat="1" ht="16.5" customHeight="1">
      <c r="B180" s="42"/>
      <c r="C180" s="202" t="s">
        <v>544</v>
      </c>
      <c r="D180" s="202" t="s">
        <v>204</v>
      </c>
      <c r="E180" s="203" t="s">
        <v>1249</v>
      </c>
      <c r="F180" s="204" t="s">
        <v>1250</v>
      </c>
      <c r="G180" s="205" t="s">
        <v>288</v>
      </c>
      <c r="H180" s="206">
        <v>43.317</v>
      </c>
      <c r="I180" s="207"/>
      <c r="J180" s="208">
        <f>ROUND(I180*H180,2)</f>
        <v>0</v>
      </c>
      <c r="K180" s="204" t="s">
        <v>214</v>
      </c>
      <c r="L180" s="62"/>
      <c r="M180" s="209" t="s">
        <v>21</v>
      </c>
      <c r="N180" s="210" t="s">
        <v>47</v>
      </c>
      <c r="O180" s="43"/>
      <c r="P180" s="211">
        <f>O180*H180</f>
        <v>0</v>
      </c>
      <c r="Q180" s="211">
        <v>2.4535100000000001</v>
      </c>
      <c r="R180" s="211">
        <f>Q180*H180</f>
        <v>106.27869267</v>
      </c>
      <c r="S180" s="211">
        <v>0</v>
      </c>
      <c r="T180" s="212">
        <f>S180*H180</f>
        <v>0</v>
      </c>
      <c r="AR180" s="25" t="s">
        <v>219</v>
      </c>
      <c r="AT180" s="25" t="s">
        <v>204</v>
      </c>
      <c r="AU180" s="25" t="s">
        <v>86</v>
      </c>
      <c r="AY180" s="25" t="s">
        <v>201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25" t="s">
        <v>84</v>
      </c>
      <c r="BK180" s="213">
        <f>ROUND(I180*H180,2)</f>
        <v>0</v>
      </c>
      <c r="BL180" s="25" t="s">
        <v>219</v>
      </c>
      <c r="BM180" s="25" t="s">
        <v>1251</v>
      </c>
    </row>
    <row r="181" spans="2:65" s="1" customFormat="1" ht="13.5">
      <c r="B181" s="42"/>
      <c r="C181" s="64"/>
      <c r="D181" s="214" t="s">
        <v>210</v>
      </c>
      <c r="E181" s="64"/>
      <c r="F181" s="215" t="s">
        <v>1252</v>
      </c>
      <c r="G181" s="64"/>
      <c r="H181" s="64"/>
      <c r="I181" s="173"/>
      <c r="J181" s="64"/>
      <c r="K181" s="64"/>
      <c r="L181" s="62"/>
      <c r="M181" s="216"/>
      <c r="N181" s="43"/>
      <c r="O181" s="43"/>
      <c r="P181" s="43"/>
      <c r="Q181" s="43"/>
      <c r="R181" s="43"/>
      <c r="S181" s="43"/>
      <c r="T181" s="79"/>
      <c r="AT181" s="25" t="s">
        <v>210</v>
      </c>
      <c r="AU181" s="25" t="s">
        <v>86</v>
      </c>
    </row>
    <row r="182" spans="2:65" s="14" customFormat="1" ht="13.5">
      <c r="B182" s="242"/>
      <c r="C182" s="243"/>
      <c r="D182" s="214" t="s">
        <v>284</v>
      </c>
      <c r="E182" s="244" t="s">
        <v>21</v>
      </c>
      <c r="F182" s="245" t="s">
        <v>1253</v>
      </c>
      <c r="G182" s="243"/>
      <c r="H182" s="244" t="s">
        <v>21</v>
      </c>
      <c r="I182" s="246"/>
      <c r="J182" s="243"/>
      <c r="K182" s="243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284</v>
      </c>
      <c r="AU182" s="251" t="s">
        <v>86</v>
      </c>
      <c r="AV182" s="14" t="s">
        <v>84</v>
      </c>
      <c r="AW182" s="14" t="s">
        <v>39</v>
      </c>
      <c r="AX182" s="14" t="s">
        <v>76</v>
      </c>
      <c r="AY182" s="251" t="s">
        <v>201</v>
      </c>
    </row>
    <row r="183" spans="2:65" s="12" customFormat="1" ht="13.5">
      <c r="B183" s="220"/>
      <c r="C183" s="221"/>
      <c r="D183" s="214" t="s">
        <v>284</v>
      </c>
      <c r="E183" s="222" t="s">
        <v>21</v>
      </c>
      <c r="F183" s="223" t="s">
        <v>1254</v>
      </c>
      <c r="G183" s="221"/>
      <c r="H183" s="224">
        <v>43.317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284</v>
      </c>
      <c r="AU183" s="230" t="s">
        <v>86</v>
      </c>
      <c r="AV183" s="12" t="s">
        <v>86</v>
      </c>
      <c r="AW183" s="12" t="s">
        <v>39</v>
      </c>
      <c r="AX183" s="12" t="s">
        <v>84</v>
      </c>
      <c r="AY183" s="230" t="s">
        <v>201</v>
      </c>
    </row>
    <row r="184" spans="2:65" s="1" customFormat="1" ht="16.5" customHeight="1">
      <c r="B184" s="42"/>
      <c r="C184" s="202" t="s">
        <v>552</v>
      </c>
      <c r="D184" s="202" t="s">
        <v>204</v>
      </c>
      <c r="E184" s="203" t="s">
        <v>1255</v>
      </c>
      <c r="F184" s="204" t="s">
        <v>1256</v>
      </c>
      <c r="G184" s="205" t="s">
        <v>288</v>
      </c>
      <c r="H184" s="206">
        <v>5.8319999999999999</v>
      </c>
      <c r="I184" s="207"/>
      <c r="J184" s="208">
        <f>ROUND(I184*H184,2)</f>
        <v>0</v>
      </c>
      <c r="K184" s="204" t="s">
        <v>214</v>
      </c>
      <c r="L184" s="62"/>
      <c r="M184" s="209" t="s">
        <v>21</v>
      </c>
      <c r="N184" s="210" t="s">
        <v>47</v>
      </c>
      <c r="O184" s="43"/>
      <c r="P184" s="211">
        <f>O184*H184</f>
        <v>0</v>
      </c>
      <c r="Q184" s="211">
        <v>2.4777999999999998</v>
      </c>
      <c r="R184" s="211">
        <f>Q184*H184</f>
        <v>14.450529599999998</v>
      </c>
      <c r="S184" s="211">
        <v>0</v>
      </c>
      <c r="T184" s="212">
        <f>S184*H184</f>
        <v>0</v>
      </c>
      <c r="AR184" s="25" t="s">
        <v>219</v>
      </c>
      <c r="AT184" s="25" t="s">
        <v>204</v>
      </c>
      <c r="AU184" s="25" t="s">
        <v>86</v>
      </c>
      <c r="AY184" s="25" t="s">
        <v>201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25" t="s">
        <v>84</v>
      </c>
      <c r="BK184" s="213">
        <f>ROUND(I184*H184,2)</f>
        <v>0</v>
      </c>
      <c r="BL184" s="25" t="s">
        <v>219</v>
      </c>
      <c r="BM184" s="25" t="s">
        <v>1257</v>
      </c>
    </row>
    <row r="185" spans="2:65" s="1" customFormat="1" ht="13.5">
      <c r="B185" s="42"/>
      <c r="C185" s="64"/>
      <c r="D185" s="214" t="s">
        <v>210</v>
      </c>
      <c r="E185" s="64"/>
      <c r="F185" s="215" t="s">
        <v>1258</v>
      </c>
      <c r="G185" s="64"/>
      <c r="H185" s="64"/>
      <c r="I185" s="173"/>
      <c r="J185" s="64"/>
      <c r="K185" s="64"/>
      <c r="L185" s="62"/>
      <c r="M185" s="216"/>
      <c r="N185" s="43"/>
      <c r="O185" s="43"/>
      <c r="P185" s="43"/>
      <c r="Q185" s="43"/>
      <c r="R185" s="43"/>
      <c r="S185" s="43"/>
      <c r="T185" s="79"/>
      <c r="AT185" s="25" t="s">
        <v>210</v>
      </c>
      <c r="AU185" s="25" t="s">
        <v>86</v>
      </c>
    </row>
    <row r="186" spans="2:65" s="14" customFormat="1" ht="13.5">
      <c r="B186" s="242"/>
      <c r="C186" s="243"/>
      <c r="D186" s="214" t="s">
        <v>284</v>
      </c>
      <c r="E186" s="244" t="s">
        <v>21</v>
      </c>
      <c r="F186" s="245" t="s">
        <v>1259</v>
      </c>
      <c r="G186" s="243"/>
      <c r="H186" s="244" t="s">
        <v>21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284</v>
      </c>
      <c r="AU186" s="251" t="s">
        <v>86</v>
      </c>
      <c r="AV186" s="14" t="s">
        <v>84</v>
      </c>
      <c r="AW186" s="14" t="s">
        <v>39</v>
      </c>
      <c r="AX186" s="14" t="s">
        <v>76</v>
      </c>
      <c r="AY186" s="251" t="s">
        <v>201</v>
      </c>
    </row>
    <row r="187" spans="2:65" s="12" customFormat="1" ht="13.5">
      <c r="B187" s="220"/>
      <c r="C187" s="221"/>
      <c r="D187" s="214" t="s">
        <v>284</v>
      </c>
      <c r="E187" s="222" t="s">
        <v>21</v>
      </c>
      <c r="F187" s="223" t="s">
        <v>1260</v>
      </c>
      <c r="G187" s="221"/>
      <c r="H187" s="224">
        <v>5.8319999999999999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284</v>
      </c>
      <c r="AU187" s="230" t="s">
        <v>86</v>
      </c>
      <c r="AV187" s="12" t="s">
        <v>86</v>
      </c>
      <c r="AW187" s="12" t="s">
        <v>39</v>
      </c>
      <c r="AX187" s="12" t="s">
        <v>84</v>
      </c>
      <c r="AY187" s="230" t="s">
        <v>201</v>
      </c>
    </row>
    <row r="188" spans="2:65" s="1" customFormat="1" ht="25.5" customHeight="1">
      <c r="B188" s="42"/>
      <c r="C188" s="202" t="s">
        <v>561</v>
      </c>
      <c r="D188" s="202" t="s">
        <v>204</v>
      </c>
      <c r="E188" s="203" t="s">
        <v>1261</v>
      </c>
      <c r="F188" s="204" t="s">
        <v>1262</v>
      </c>
      <c r="G188" s="205" t="s">
        <v>281</v>
      </c>
      <c r="H188" s="206">
        <v>139.01900000000001</v>
      </c>
      <c r="I188" s="207"/>
      <c r="J188" s="208">
        <f>ROUND(I188*H188,2)</f>
        <v>0</v>
      </c>
      <c r="K188" s="204" t="s">
        <v>214</v>
      </c>
      <c r="L188" s="62"/>
      <c r="M188" s="209" t="s">
        <v>21</v>
      </c>
      <c r="N188" s="210" t="s">
        <v>47</v>
      </c>
      <c r="O188" s="43"/>
      <c r="P188" s="211">
        <f>O188*H188</f>
        <v>0</v>
      </c>
      <c r="Q188" s="211">
        <v>1.32E-3</v>
      </c>
      <c r="R188" s="211">
        <f>Q188*H188</f>
        <v>0.18350508000000001</v>
      </c>
      <c r="S188" s="211">
        <v>0</v>
      </c>
      <c r="T188" s="212">
        <f>S188*H188</f>
        <v>0</v>
      </c>
      <c r="AR188" s="25" t="s">
        <v>219</v>
      </c>
      <c r="AT188" s="25" t="s">
        <v>204</v>
      </c>
      <c r="AU188" s="25" t="s">
        <v>86</v>
      </c>
      <c r="AY188" s="25" t="s">
        <v>201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84</v>
      </c>
      <c r="BK188" s="213">
        <f>ROUND(I188*H188,2)</f>
        <v>0</v>
      </c>
      <c r="BL188" s="25" t="s">
        <v>219</v>
      </c>
      <c r="BM188" s="25" t="s">
        <v>1263</v>
      </c>
    </row>
    <row r="189" spans="2:65" s="1" customFormat="1" ht="13.5">
      <c r="B189" s="42"/>
      <c r="C189" s="64"/>
      <c r="D189" s="214" t="s">
        <v>210</v>
      </c>
      <c r="E189" s="64"/>
      <c r="F189" s="215" t="s">
        <v>1264</v>
      </c>
      <c r="G189" s="64"/>
      <c r="H189" s="64"/>
      <c r="I189" s="173"/>
      <c r="J189" s="64"/>
      <c r="K189" s="64"/>
      <c r="L189" s="62"/>
      <c r="M189" s="216"/>
      <c r="N189" s="43"/>
      <c r="O189" s="43"/>
      <c r="P189" s="43"/>
      <c r="Q189" s="43"/>
      <c r="R189" s="43"/>
      <c r="S189" s="43"/>
      <c r="T189" s="79"/>
      <c r="AT189" s="25" t="s">
        <v>210</v>
      </c>
      <c r="AU189" s="25" t="s">
        <v>86</v>
      </c>
    </row>
    <row r="190" spans="2:65" s="12" customFormat="1" ht="13.5">
      <c r="B190" s="220"/>
      <c r="C190" s="221"/>
      <c r="D190" s="214" t="s">
        <v>284</v>
      </c>
      <c r="E190" s="222" t="s">
        <v>21</v>
      </c>
      <c r="F190" s="223" t="s">
        <v>1265</v>
      </c>
      <c r="G190" s="221"/>
      <c r="H190" s="224">
        <v>107.374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284</v>
      </c>
      <c r="AU190" s="230" t="s">
        <v>86</v>
      </c>
      <c r="AV190" s="12" t="s">
        <v>86</v>
      </c>
      <c r="AW190" s="12" t="s">
        <v>39</v>
      </c>
      <c r="AX190" s="12" t="s">
        <v>76</v>
      </c>
      <c r="AY190" s="230" t="s">
        <v>201</v>
      </c>
    </row>
    <row r="191" spans="2:65" s="12" customFormat="1" ht="13.5">
      <c r="B191" s="220"/>
      <c r="C191" s="221"/>
      <c r="D191" s="214" t="s">
        <v>284</v>
      </c>
      <c r="E191" s="222" t="s">
        <v>21</v>
      </c>
      <c r="F191" s="223" t="s">
        <v>1266</v>
      </c>
      <c r="G191" s="221"/>
      <c r="H191" s="224">
        <v>31.645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284</v>
      </c>
      <c r="AU191" s="230" t="s">
        <v>86</v>
      </c>
      <c r="AV191" s="12" t="s">
        <v>86</v>
      </c>
      <c r="AW191" s="12" t="s">
        <v>39</v>
      </c>
      <c r="AX191" s="12" t="s">
        <v>76</v>
      </c>
      <c r="AY191" s="230" t="s">
        <v>201</v>
      </c>
    </row>
    <row r="192" spans="2:65" s="13" customFormat="1" ht="13.5">
      <c r="B192" s="231"/>
      <c r="C192" s="232"/>
      <c r="D192" s="214" t="s">
        <v>284</v>
      </c>
      <c r="E192" s="233" t="s">
        <v>21</v>
      </c>
      <c r="F192" s="234" t="s">
        <v>293</v>
      </c>
      <c r="G192" s="232"/>
      <c r="H192" s="235">
        <v>139.01900000000001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284</v>
      </c>
      <c r="AU192" s="241" t="s">
        <v>86</v>
      </c>
      <c r="AV192" s="13" t="s">
        <v>219</v>
      </c>
      <c r="AW192" s="13" t="s">
        <v>39</v>
      </c>
      <c r="AX192" s="13" t="s">
        <v>84</v>
      </c>
      <c r="AY192" s="241" t="s">
        <v>201</v>
      </c>
    </row>
    <row r="193" spans="2:65" s="1" customFormat="1" ht="25.5" customHeight="1">
      <c r="B193" s="42"/>
      <c r="C193" s="202" t="s">
        <v>567</v>
      </c>
      <c r="D193" s="202" t="s">
        <v>204</v>
      </c>
      <c r="E193" s="203" t="s">
        <v>1267</v>
      </c>
      <c r="F193" s="204" t="s">
        <v>1268</v>
      </c>
      <c r="G193" s="205" t="s">
        <v>281</v>
      </c>
      <c r="H193" s="206">
        <v>139.01900000000001</v>
      </c>
      <c r="I193" s="207"/>
      <c r="J193" s="208">
        <f>ROUND(I193*H193,2)</f>
        <v>0</v>
      </c>
      <c r="K193" s="204" t="s">
        <v>214</v>
      </c>
      <c r="L193" s="62"/>
      <c r="M193" s="209" t="s">
        <v>21</v>
      </c>
      <c r="N193" s="210" t="s">
        <v>47</v>
      </c>
      <c r="O193" s="43"/>
      <c r="P193" s="211">
        <f>O193*H193</f>
        <v>0</v>
      </c>
      <c r="Q193" s="211">
        <v>4.0000000000000003E-5</v>
      </c>
      <c r="R193" s="211">
        <f>Q193*H193</f>
        <v>5.5607600000000005E-3</v>
      </c>
      <c r="S193" s="211">
        <v>0</v>
      </c>
      <c r="T193" s="212">
        <f>S193*H193</f>
        <v>0</v>
      </c>
      <c r="AR193" s="25" t="s">
        <v>219</v>
      </c>
      <c r="AT193" s="25" t="s">
        <v>204</v>
      </c>
      <c r="AU193" s="25" t="s">
        <v>86</v>
      </c>
      <c r="AY193" s="25" t="s">
        <v>201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84</v>
      </c>
      <c r="BK193" s="213">
        <f>ROUND(I193*H193,2)</f>
        <v>0</v>
      </c>
      <c r="BL193" s="25" t="s">
        <v>219</v>
      </c>
      <c r="BM193" s="25" t="s">
        <v>1269</v>
      </c>
    </row>
    <row r="194" spans="2:65" s="1" customFormat="1" ht="13.5">
      <c r="B194" s="42"/>
      <c r="C194" s="64"/>
      <c r="D194" s="214" t="s">
        <v>210</v>
      </c>
      <c r="E194" s="64"/>
      <c r="F194" s="215" t="s">
        <v>1270</v>
      </c>
      <c r="G194" s="64"/>
      <c r="H194" s="64"/>
      <c r="I194" s="173"/>
      <c r="J194" s="64"/>
      <c r="K194" s="64"/>
      <c r="L194" s="62"/>
      <c r="M194" s="216"/>
      <c r="N194" s="43"/>
      <c r="O194" s="43"/>
      <c r="P194" s="43"/>
      <c r="Q194" s="43"/>
      <c r="R194" s="43"/>
      <c r="S194" s="43"/>
      <c r="T194" s="79"/>
      <c r="AT194" s="25" t="s">
        <v>210</v>
      </c>
      <c r="AU194" s="25" t="s">
        <v>86</v>
      </c>
    </row>
    <row r="195" spans="2:65" s="12" customFormat="1" ht="13.5">
      <c r="B195" s="220"/>
      <c r="C195" s="221"/>
      <c r="D195" s="214" t="s">
        <v>284</v>
      </c>
      <c r="E195" s="222" t="s">
        <v>21</v>
      </c>
      <c r="F195" s="223" t="s">
        <v>1265</v>
      </c>
      <c r="G195" s="221"/>
      <c r="H195" s="224">
        <v>107.374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284</v>
      </c>
      <c r="AU195" s="230" t="s">
        <v>86</v>
      </c>
      <c r="AV195" s="12" t="s">
        <v>86</v>
      </c>
      <c r="AW195" s="12" t="s">
        <v>39</v>
      </c>
      <c r="AX195" s="12" t="s">
        <v>76</v>
      </c>
      <c r="AY195" s="230" t="s">
        <v>201</v>
      </c>
    </row>
    <row r="196" spans="2:65" s="12" customFormat="1" ht="13.5">
      <c r="B196" s="220"/>
      <c r="C196" s="221"/>
      <c r="D196" s="214" t="s">
        <v>284</v>
      </c>
      <c r="E196" s="222" t="s">
        <v>21</v>
      </c>
      <c r="F196" s="223" t="s">
        <v>1271</v>
      </c>
      <c r="G196" s="221"/>
      <c r="H196" s="224">
        <v>31.645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284</v>
      </c>
      <c r="AU196" s="230" t="s">
        <v>86</v>
      </c>
      <c r="AV196" s="12" t="s">
        <v>86</v>
      </c>
      <c r="AW196" s="12" t="s">
        <v>39</v>
      </c>
      <c r="AX196" s="12" t="s">
        <v>76</v>
      </c>
      <c r="AY196" s="230" t="s">
        <v>201</v>
      </c>
    </row>
    <row r="197" spans="2:65" s="13" customFormat="1" ht="13.5">
      <c r="B197" s="231"/>
      <c r="C197" s="232"/>
      <c r="D197" s="214" t="s">
        <v>284</v>
      </c>
      <c r="E197" s="233" t="s">
        <v>21</v>
      </c>
      <c r="F197" s="234" t="s">
        <v>293</v>
      </c>
      <c r="G197" s="232"/>
      <c r="H197" s="235">
        <v>139.01900000000001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284</v>
      </c>
      <c r="AU197" s="241" t="s">
        <v>86</v>
      </c>
      <c r="AV197" s="13" t="s">
        <v>219</v>
      </c>
      <c r="AW197" s="13" t="s">
        <v>39</v>
      </c>
      <c r="AX197" s="13" t="s">
        <v>84</v>
      </c>
      <c r="AY197" s="241" t="s">
        <v>201</v>
      </c>
    </row>
    <row r="198" spans="2:65" s="1" customFormat="1" ht="16.5" customHeight="1">
      <c r="B198" s="42"/>
      <c r="C198" s="202" t="s">
        <v>573</v>
      </c>
      <c r="D198" s="202" t="s">
        <v>204</v>
      </c>
      <c r="E198" s="203" t="s">
        <v>1272</v>
      </c>
      <c r="F198" s="204" t="s">
        <v>1273</v>
      </c>
      <c r="G198" s="205" t="s">
        <v>335</v>
      </c>
      <c r="H198" s="206">
        <v>9.8290000000000006</v>
      </c>
      <c r="I198" s="207"/>
      <c r="J198" s="208">
        <f>ROUND(I198*H198,2)</f>
        <v>0</v>
      </c>
      <c r="K198" s="204" t="s">
        <v>214</v>
      </c>
      <c r="L198" s="62"/>
      <c r="M198" s="209" t="s">
        <v>21</v>
      </c>
      <c r="N198" s="210" t="s">
        <v>47</v>
      </c>
      <c r="O198" s="43"/>
      <c r="P198" s="211">
        <f>O198*H198</f>
        <v>0</v>
      </c>
      <c r="Q198" s="211">
        <v>1.07637</v>
      </c>
      <c r="R198" s="211">
        <f>Q198*H198</f>
        <v>10.579640730000001</v>
      </c>
      <c r="S198" s="211">
        <v>0</v>
      </c>
      <c r="T198" s="212">
        <f>S198*H198</f>
        <v>0</v>
      </c>
      <c r="AR198" s="25" t="s">
        <v>219</v>
      </c>
      <c r="AT198" s="25" t="s">
        <v>204</v>
      </c>
      <c r="AU198" s="25" t="s">
        <v>86</v>
      </c>
      <c r="AY198" s="25" t="s">
        <v>201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84</v>
      </c>
      <c r="BK198" s="213">
        <f>ROUND(I198*H198,2)</f>
        <v>0</v>
      </c>
      <c r="BL198" s="25" t="s">
        <v>219</v>
      </c>
      <c r="BM198" s="25" t="s">
        <v>1274</v>
      </c>
    </row>
    <row r="199" spans="2:65" s="1" customFormat="1" ht="27">
      <c r="B199" s="42"/>
      <c r="C199" s="64"/>
      <c r="D199" s="214" t="s">
        <v>210</v>
      </c>
      <c r="E199" s="64"/>
      <c r="F199" s="215" t="s">
        <v>1275</v>
      </c>
      <c r="G199" s="64"/>
      <c r="H199" s="64"/>
      <c r="I199" s="173"/>
      <c r="J199" s="64"/>
      <c r="K199" s="64"/>
      <c r="L199" s="62"/>
      <c r="M199" s="216"/>
      <c r="N199" s="43"/>
      <c r="O199" s="43"/>
      <c r="P199" s="43"/>
      <c r="Q199" s="43"/>
      <c r="R199" s="43"/>
      <c r="S199" s="43"/>
      <c r="T199" s="79"/>
      <c r="AT199" s="25" t="s">
        <v>210</v>
      </c>
      <c r="AU199" s="25" t="s">
        <v>86</v>
      </c>
    </row>
    <row r="200" spans="2:65" s="12" customFormat="1" ht="13.5">
      <c r="B200" s="220"/>
      <c r="C200" s="221"/>
      <c r="D200" s="214" t="s">
        <v>284</v>
      </c>
      <c r="E200" s="222" t="s">
        <v>21</v>
      </c>
      <c r="F200" s="223" t="s">
        <v>1276</v>
      </c>
      <c r="G200" s="221"/>
      <c r="H200" s="224">
        <v>8.6630000000000003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284</v>
      </c>
      <c r="AU200" s="230" t="s">
        <v>86</v>
      </c>
      <c r="AV200" s="12" t="s">
        <v>86</v>
      </c>
      <c r="AW200" s="12" t="s">
        <v>39</v>
      </c>
      <c r="AX200" s="12" t="s">
        <v>76</v>
      </c>
      <c r="AY200" s="230" t="s">
        <v>201</v>
      </c>
    </row>
    <row r="201" spans="2:65" s="12" customFormat="1" ht="13.5">
      <c r="B201" s="220"/>
      <c r="C201" s="221"/>
      <c r="D201" s="214" t="s">
        <v>284</v>
      </c>
      <c r="E201" s="222" t="s">
        <v>21</v>
      </c>
      <c r="F201" s="223" t="s">
        <v>1277</v>
      </c>
      <c r="G201" s="221"/>
      <c r="H201" s="224">
        <v>1.1659999999999999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284</v>
      </c>
      <c r="AU201" s="230" t="s">
        <v>86</v>
      </c>
      <c r="AV201" s="12" t="s">
        <v>86</v>
      </c>
      <c r="AW201" s="12" t="s">
        <v>39</v>
      </c>
      <c r="AX201" s="12" t="s">
        <v>76</v>
      </c>
      <c r="AY201" s="230" t="s">
        <v>201</v>
      </c>
    </row>
    <row r="202" spans="2:65" s="13" customFormat="1" ht="13.5">
      <c r="B202" s="231"/>
      <c r="C202" s="232"/>
      <c r="D202" s="214" t="s">
        <v>284</v>
      </c>
      <c r="E202" s="233" t="s">
        <v>21</v>
      </c>
      <c r="F202" s="234" t="s">
        <v>293</v>
      </c>
      <c r="G202" s="232"/>
      <c r="H202" s="235">
        <v>9.8290000000000006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284</v>
      </c>
      <c r="AU202" s="241" t="s">
        <v>86</v>
      </c>
      <c r="AV202" s="13" t="s">
        <v>219</v>
      </c>
      <c r="AW202" s="13" t="s">
        <v>39</v>
      </c>
      <c r="AX202" s="13" t="s">
        <v>84</v>
      </c>
      <c r="AY202" s="241" t="s">
        <v>201</v>
      </c>
    </row>
    <row r="203" spans="2:65" s="1" customFormat="1" ht="16.5" customHeight="1">
      <c r="B203" s="42"/>
      <c r="C203" s="202" t="s">
        <v>579</v>
      </c>
      <c r="D203" s="202" t="s">
        <v>204</v>
      </c>
      <c r="E203" s="203" t="s">
        <v>1278</v>
      </c>
      <c r="F203" s="204" t="s">
        <v>1279</v>
      </c>
      <c r="G203" s="205" t="s">
        <v>311</v>
      </c>
      <c r="H203" s="206">
        <v>74</v>
      </c>
      <c r="I203" s="207"/>
      <c r="J203" s="208">
        <f>ROUND(I203*H203,2)</f>
        <v>0</v>
      </c>
      <c r="K203" s="204" t="s">
        <v>214</v>
      </c>
      <c r="L203" s="62"/>
      <c r="M203" s="209" t="s">
        <v>21</v>
      </c>
      <c r="N203" s="210" t="s">
        <v>47</v>
      </c>
      <c r="O203" s="43"/>
      <c r="P203" s="211">
        <f>O203*H203</f>
        <v>0</v>
      </c>
      <c r="Q203" s="211">
        <v>4.4999999999999999E-4</v>
      </c>
      <c r="R203" s="211">
        <f>Q203*H203</f>
        <v>3.3299999999999996E-2</v>
      </c>
      <c r="S203" s="211">
        <v>0</v>
      </c>
      <c r="T203" s="212">
        <f>S203*H203</f>
        <v>0</v>
      </c>
      <c r="AR203" s="25" t="s">
        <v>219</v>
      </c>
      <c r="AT203" s="25" t="s">
        <v>204</v>
      </c>
      <c r="AU203" s="25" t="s">
        <v>86</v>
      </c>
      <c r="AY203" s="25" t="s">
        <v>201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84</v>
      </c>
      <c r="BK203" s="213">
        <f>ROUND(I203*H203,2)</f>
        <v>0</v>
      </c>
      <c r="BL203" s="25" t="s">
        <v>219</v>
      </c>
      <c r="BM203" s="25" t="s">
        <v>1280</v>
      </c>
    </row>
    <row r="204" spans="2:65" s="1" customFormat="1" ht="13.5">
      <c r="B204" s="42"/>
      <c r="C204" s="64"/>
      <c r="D204" s="214" t="s">
        <v>210</v>
      </c>
      <c r="E204" s="64"/>
      <c r="F204" s="215" t="s">
        <v>1281</v>
      </c>
      <c r="G204" s="64"/>
      <c r="H204" s="64"/>
      <c r="I204" s="173"/>
      <c r="J204" s="64"/>
      <c r="K204" s="64"/>
      <c r="L204" s="62"/>
      <c r="M204" s="216"/>
      <c r="N204" s="43"/>
      <c r="O204" s="43"/>
      <c r="P204" s="43"/>
      <c r="Q204" s="43"/>
      <c r="R204" s="43"/>
      <c r="S204" s="43"/>
      <c r="T204" s="79"/>
      <c r="AT204" s="25" t="s">
        <v>210</v>
      </c>
      <c r="AU204" s="25" t="s">
        <v>86</v>
      </c>
    </row>
    <row r="205" spans="2:65" s="12" customFormat="1" ht="13.5">
      <c r="B205" s="220"/>
      <c r="C205" s="221"/>
      <c r="D205" s="214" t="s">
        <v>284</v>
      </c>
      <c r="E205" s="222" t="s">
        <v>21</v>
      </c>
      <c r="F205" s="223" t="s">
        <v>1282</v>
      </c>
      <c r="G205" s="221"/>
      <c r="H205" s="224">
        <v>74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284</v>
      </c>
      <c r="AU205" s="230" t="s">
        <v>86</v>
      </c>
      <c r="AV205" s="12" t="s">
        <v>86</v>
      </c>
      <c r="AW205" s="12" t="s">
        <v>39</v>
      </c>
      <c r="AX205" s="12" t="s">
        <v>84</v>
      </c>
      <c r="AY205" s="230" t="s">
        <v>201</v>
      </c>
    </row>
    <row r="206" spans="2:65" s="1" customFormat="1" ht="16.5" customHeight="1">
      <c r="B206" s="42"/>
      <c r="C206" s="202" t="s">
        <v>587</v>
      </c>
      <c r="D206" s="202" t="s">
        <v>204</v>
      </c>
      <c r="E206" s="203" t="s">
        <v>1283</v>
      </c>
      <c r="F206" s="204" t="s">
        <v>1284</v>
      </c>
      <c r="G206" s="205" t="s">
        <v>311</v>
      </c>
      <c r="H206" s="206">
        <v>185</v>
      </c>
      <c r="I206" s="207"/>
      <c r="J206" s="208">
        <f>ROUND(I206*H206,2)</f>
        <v>0</v>
      </c>
      <c r="K206" s="204" t="s">
        <v>214</v>
      </c>
      <c r="L206" s="62"/>
      <c r="M206" s="209" t="s">
        <v>21</v>
      </c>
      <c r="N206" s="210" t="s">
        <v>47</v>
      </c>
      <c r="O206" s="43"/>
      <c r="P206" s="211">
        <f>O206*H206</f>
        <v>0</v>
      </c>
      <c r="Q206" s="211">
        <v>8.0999999999999996E-4</v>
      </c>
      <c r="R206" s="211">
        <f>Q206*H206</f>
        <v>0.14984999999999998</v>
      </c>
      <c r="S206" s="211">
        <v>0</v>
      </c>
      <c r="T206" s="212">
        <f>S206*H206</f>
        <v>0</v>
      </c>
      <c r="AR206" s="25" t="s">
        <v>219</v>
      </c>
      <c r="AT206" s="25" t="s">
        <v>204</v>
      </c>
      <c r="AU206" s="25" t="s">
        <v>86</v>
      </c>
      <c r="AY206" s="25" t="s">
        <v>201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25" t="s">
        <v>84</v>
      </c>
      <c r="BK206" s="213">
        <f>ROUND(I206*H206,2)</f>
        <v>0</v>
      </c>
      <c r="BL206" s="25" t="s">
        <v>219</v>
      </c>
      <c r="BM206" s="25" t="s">
        <v>1285</v>
      </c>
    </row>
    <row r="207" spans="2:65" s="1" customFormat="1" ht="13.5">
      <c r="B207" s="42"/>
      <c r="C207" s="64"/>
      <c r="D207" s="214" t="s">
        <v>210</v>
      </c>
      <c r="E207" s="64"/>
      <c r="F207" s="215" t="s">
        <v>1286</v>
      </c>
      <c r="G207" s="64"/>
      <c r="H207" s="64"/>
      <c r="I207" s="173"/>
      <c r="J207" s="64"/>
      <c r="K207" s="64"/>
      <c r="L207" s="62"/>
      <c r="M207" s="216"/>
      <c r="N207" s="43"/>
      <c r="O207" s="43"/>
      <c r="P207" s="43"/>
      <c r="Q207" s="43"/>
      <c r="R207" s="43"/>
      <c r="S207" s="43"/>
      <c r="T207" s="79"/>
      <c r="AT207" s="25" t="s">
        <v>210</v>
      </c>
      <c r="AU207" s="25" t="s">
        <v>86</v>
      </c>
    </row>
    <row r="208" spans="2:65" s="12" customFormat="1" ht="13.5">
      <c r="B208" s="220"/>
      <c r="C208" s="221"/>
      <c r="D208" s="214" t="s">
        <v>284</v>
      </c>
      <c r="E208" s="222" t="s">
        <v>21</v>
      </c>
      <c r="F208" s="223" t="s">
        <v>1287</v>
      </c>
      <c r="G208" s="221"/>
      <c r="H208" s="224">
        <v>185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284</v>
      </c>
      <c r="AU208" s="230" t="s">
        <v>86</v>
      </c>
      <c r="AV208" s="12" t="s">
        <v>86</v>
      </c>
      <c r="AW208" s="12" t="s">
        <v>39</v>
      </c>
      <c r="AX208" s="12" t="s">
        <v>84</v>
      </c>
      <c r="AY208" s="230" t="s">
        <v>201</v>
      </c>
    </row>
    <row r="209" spans="2:65" s="1" customFormat="1" ht="16.5" customHeight="1">
      <c r="B209" s="42"/>
      <c r="C209" s="202" t="s">
        <v>593</v>
      </c>
      <c r="D209" s="202" t="s">
        <v>204</v>
      </c>
      <c r="E209" s="203" t="s">
        <v>1288</v>
      </c>
      <c r="F209" s="204" t="s">
        <v>1289</v>
      </c>
      <c r="G209" s="205" t="s">
        <v>311</v>
      </c>
      <c r="H209" s="206">
        <v>148</v>
      </c>
      <c r="I209" s="207"/>
      <c r="J209" s="208">
        <f>ROUND(I209*H209,2)</f>
        <v>0</v>
      </c>
      <c r="K209" s="204" t="s">
        <v>214</v>
      </c>
      <c r="L209" s="62"/>
      <c r="M209" s="209" t="s">
        <v>21</v>
      </c>
      <c r="N209" s="210" t="s">
        <v>47</v>
      </c>
      <c r="O209" s="43"/>
      <c r="P209" s="211">
        <f>O209*H209</f>
        <v>0</v>
      </c>
      <c r="Q209" s="211">
        <v>9.1E-4</v>
      </c>
      <c r="R209" s="211">
        <f>Q209*H209</f>
        <v>0.13467999999999999</v>
      </c>
      <c r="S209" s="211">
        <v>0</v>
      </c>
      <c r="T209" s="212">
        <f>S209*H209</f>
        <v>0</v>
      </c>
      <c r="AR209" s="25" t="s">
        <v>219</v>
      </c>
      <c r="AT209" s="25" t="s">
        <v>204</v>
      </c>
      <c r="AU209" s="25" t="s">
        <v>86</v>
      </c>
      <c r="AY209" s="25" t="s">
        <v>201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25" t="s">
        <v>84</v>
      </c>
      <c r="BK209" s="213">
        <f>ROUND(I209*H209,2)</f>
        <v>0</v>
      </c>
      <c r="BL209" s="25" t="s">
        <v>219</v>
      </c>
      <c r="BM209" s="25" t="s">
        <v>1290</v>
      </c>
    </row>
    <row r="210" spans="2:65" s="1" customFormat="1" ht="13.5">
      <c r="B210" s="42"/>
      <c r="C210" s="64"/>
      <c r="D210" s="214" t="s">
        <v>210</v>
      </c>
      <c r="E210" s="64"/>
      <c r="F210" s="215" t="s">
        <v>1291</v>
      </c>
      <c r="G210" s="64"/>
      <c r="H210" s="64"/>
      <c r="I210" s="173"/>
      <c r="J210" s="64"/>
      <c r="K210" s="64"/>
      <c r="L210" s="62"/>
      <c r="M210" s="216"/>
      <c r="N210" s="43"/>
      <c r="O210" s="43"/>
      <c r="P210" s="43"/>
      <c r="Q210" s="43"/>
      <c r="R210" s="43"/>
      <c r="S210" s="43"/>
      <c r="T210" s="79"/>
      <c r="AT210" s="25" t="s">
        <v>210</v>
      </c>
      <c r="AU210" s="25" t="s">
        <v>86</v>
      </c>
    </row>
    <row r="211" spans="2:65" s="12" customFormat="1" ht="13.5">
      <c r="B211" s="220"/>
      <c r="C211" s="221"/>
      <c r="D211" s="214" t="s">
        <v>284</v>
      </c>
      <c r="E211" s="222" t="s">
        <v>21</v>
      </c>
      <c r="F211" s="223" t="s">
        <v>1292</v>
      </c>
      <c r="G211" s="221"/>
      <c r="H211" s="224">
        <v>148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284</v>
      </c>
      <c r="AU211" s="230" t="s">
        <v>86</v>
      </c>
      <c r="AV211" s="12" t="s">
        <v>86</v>
      </c>
      <c r="AW211" s="12" t="s">
        <v>39</v>
      </c>
      <c r="AX211" s="12" t="s">
        <v>84</v>
      </c>
      <c r="AY211" s="230" t="s">
        <v>201</v>
      </c>
    </row>
    <row r="212" spans="2:65" s="1" customFormat="1" ht="16.5" customHeight="1">
      <c r="B212" s="42"/>
      <c r="C212" s="202" t="s">
        <v>598</v>
      </c>
      <c r="D212" s="202" t="s">
        <v>204</v>
      </c>
      <c r="E212" s="203" t="s">
        <v>1293</v>
      </c>
      <c r="F212" s="204" t="s">
        <v>1294</v>
      </c>
      <c r="G212" s="205" t="s">
        <v>311</v>
      </c>
      <c r="H212" s="206">
        <v>148</v>
      </c>
      <c r="I212" s="207"/>
      <c r="J212" s="208">
        <f>ROUND(I212*H212,2)</f>
        <v>0</v>
      </c>
      <c r="K212" s="204" t="s">
        <v>214</v>
      </c>
      <c r="L212" s="62"/>
      <c r="M212" s="209" t="s">
        <v>21</v>
      </c>
      <c r="N212" s="210" t="s">
        <v>47</v>
      </c>
      <c r="O212" s="43"/>
      <c r="P212" s="211">
        <f>O212*H212</f>
        <v>0</v>
      </c>
      <c r="Q212" s="211">
        <v>1.07E-3</v>
      </c>
      <c r="R212" s="211">
        <f>Q212*H212</f>
        <v>0.15836</v>
      </c>
      <c r="S212" s="211">
        <v>0</v>
      </c>
      <c r="T212" s="212">
        <f>S212*H212</f>
        <v>0</v>
      </c>
      <c r="AR212" s="25" t="s">
        <v>219</v>
      </c>
      <c r="AT212" s="25" t="s">
        <v>204</v>
      </c>
      <c r="AU212" s="25" t="s">
        <v>86</v>
      </c>
      <c r="AY212" s="25" t="s">
        <v>201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5" t="s">
        <v>84</v>
      </c>
      <c r="BK212" s="213">
        <f>ROUND(I212*H212,2)</f>
        <v>0</v>
      </c>
      <c r="BL212" s="25" t="s">
        <v>219</v>
      </c>
      <c r="BM212" s="25" t="s">
        <v>1295</v>
      </c>
    </row>
    <row r="213" spans="2:65" s="1" customFormat="1" ht="13.5">
      <c r="B213" s="42"/>
      <c r="C213" s="64"/>
      <c r="D213" s="214" t="s">
        <v>210</v>
      </c>
      <c r="E213" s="64"/>
      <c r="F213" s="215" t="s">
        <v>1296</v>
      </c>
      <c r="G213" s="64"/>
      <c r="H213" s="64"/>
      <c r="I213" s="173"/>
      <c r="J213" s="64"/>
      <c r="K213" s="64"/>
      <c r="L213" s="62"/>
      <c r="M213" s="216"/>
      <c r="N213" s="43"/>
      <c r="O213" s="43"/>
      <c r="P213" s="43"/>
      <c r="Q213" s="43"/>
      <c r="R213" s="43"/>
      <c r="S213" s="43"/>
      <c r="T213" s="79"/>
      <c r="AT213" s="25" t="s">
        <v>210</v>
      </c>
      <c r="AU213" s="25" t="s">
        <v>86</v>
      </c>
    </row>
    <row r="214" spans="2:65" s="12" customFormat="1" ht="13.5">
      <c r="B214" s="220"/>
      <c r="C214" s="221"/>
      <c r="D214" s="214" t="s">
        <v>284</v>
      </c>
      <c r="E214" s="222" t="s">
        <v>21</v>
      </c>
      <c r="F214" s="223" t="s">
        <v>1292</v>
      </c>
      <c r="G214" s="221"/>
      <c r="H214" s="224">
        <v>148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284</v>
      </c>
      <c r="AU214" s="230" t="s">
        <v>86</v>
      </c>
      <c r="AV214" s="12" t="s">
        <v>86</v>
      </c>
      <c r="AW214" s="12" t="s">
        <v>39</v>
      </c>
      <c r="AX214" s="12" t="s">
        <v>84</v>
      </c>
      <c r="AY214" s="230" t="s">
        <v>201</v>
      </c>
    </row>
    <row r="215" spans="2:65" s="11" customFormat="1" ht="29.85" customHeight="1">
      <c r="B215" s="186"/>
      <c r="C215" s="187"/>
      <c r="D215" s="188" t="s">
        <v>75</v>
      </c>
      <c r="E215" s="200" t="s">
        <v>219</v>
      </c>
      <c r="F215" s="200" t="s">
        <v>543</v>
      </c>
      <c r="G215" s="187"/>
      <c r="H215" s="187"/>
      <c r="I215" s="190"/>
      <c r="J215" s="201">
        <f>BK215</f>
        <v>0</v>
      </c>
      <c r="K215" s="187"/>
      <c r="L215" s="192"/>
      <c r="M215" s="193"/>
      <c r="N215" s="194"/>
      <c r="O215" s="194"/>
      <c r="P215" s="195">
        <f>SUM(P216:P268)</f>
        <v>0</v>
      </c>
      <c r="Q215" s="194"/>
      <c r="R215" s="195">
        <f>SUM(R216:R268)</f>
        <v>82.646607969999991</v>
      </c>
      <c r="S215" s="194"/>
      <c r="T215" s="196">
        <f>SUM(T216:T268)</f>
        <v>0</v>
      </c>
      <c r="AR215" s="197" t="s">
        <v>84</v>
      </c>
      <c r="AT215" s="198" t="s">
        <v>75</v>
      </c>
      <c r="AU215" s="198" t="s">
        <v>84</v>
      </c>
      <c r="AY215" s="197" t="s">
        <v>201</v>
      </c>
      <c r="BK215" s="199">
        <f>SUM(BK216:BK268)</f>
        <v>0</v>
      </c>
    </row>
    <row r="216" spans="2:65" s="1" customFormat="1" ht="16.5" customHeight="1">
      <c r="B216" s="42"/>
      <c r="C216" s="202" t="s">
        <v>605</v>
      </c>
      <c r="D216" s="202" t="s">
        <v>204</v>
      </c>
      <c r="E216" s="203" t="s">
        <v>1297</v>
      </c>
      <c r="F216" s="204" t="s">
        <v>1298</v>
      </c>
      <c r="G216" s="205" t="s">
        <v>288</v>
      </c>
      <c r="H216" s="206">
        <v>6.3109999999999999</v>
      </c>
      <c r="I216" s="207"/>
      <c r="J216" s="208">
        <f>ROUND(I216*H216,2)</f>
        <v>0</v>
      </c>
      <c r="K216" s="204" t="s">
        <v>214</v>
      </c>
      <c r="L216" s="62"/>
      <c r="M216" s="209" t="s">
        <v>21</v>
      </c>
      <c r="N216" s="210" t="s">
        <v>47</v>
      </c>
      <c r="O216" s="43"/>
      <c r="P216" s="211">
        <f>O216*H216</f>
        <v>0</v>
      </c>
      <c r="Q216" s="211">
        <v>2.4533999999999998</v>
      </c>
      <c r="R216" s="211">
        <f>Q216*H216</f>
        <v>15.483407399999999</v>
      </c>
      <c r="S216" s="211">
        <v>0</v>
      </c>
      <c r="T216" s="212">
        <f>S216*H216</f>
        <v>0</v>
      </c>
      <c r="AR216" s="25" t="s">
        <v>219</v>
      </c>
      <c r="AT216" s="25" t="s">
        <v>204</v>
      </c>
      <c r="AU216" s="25" t="s">
        <v>86</v>
      </c>
      <c r="AY216" s="25" t="s">
        <v>201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25" t="s">
        <v>84</v>
      </c>
      <c r="BK216" s="213">
        <f>ROUND(I216*H216,2)</f>
        <v>0</v>
      </c>
      <c r="BL216" s="25" t="s">
        <v>219</v>
      </c>
      <c r="BM216" s="25" t="s">
        <v>1299</v>
      </c>
    </row>
    <row r="217" spans="2:65" s="1" customFormat="1" ht="13.5">
      <c r="B217" s="42"/>
      <c r="C217" s="64"/>
      <c r="D217" s="214" t="s">
        <v>210</v>
      </c>
      <c r="E217" s="64"/>
      <c r="F217" s="215" t="s">
        <v>1300</v>
      </c>
      <c r="G217" s="64"/>
      <c r="H217" s="64"/>
      <c r="I217" s="173"/>
      <c r="J217" s="64"/>
      <c r="K217" s="64"/>
      <c r="L217" s="62"/>
      <c r="M217" s="216"/>
      <c r="N217" s="43"/>
      <c r="O217" s="43"/>
      <c r="P217" s="43"/>
      <c r="Q217" s="43"/>
      <c r="R217" s="43"/>
      <c r="S217" s="43"/>
      <c r="T217" s="79"/>
      <c r="AT217" s="25" t="s">
        <v>210</v>
      </c>
      <c r="AU217" s="25" t="s">
        <v>86</v>
      </c>
    </row>
    <row r="218" spans="2:65" s="14" customFormat="1" ht="13.5">
      <c r="B218" s="242"/>
      <c r="C218" s="243"/>
      <c r="D218" s="214" t="s">
        <v>284</v>
      </c>
      <c r="E218" s="244" t="s">
        <v>21</v>
      </c>
      <c r="F218" s="245" t="s">
        <v>1301</v>
      </c>
      <c r="G218" s="243"/>
      <c r="H218" s="244" t="s">
        <v>21</v>
      </c>
      <c r="I218" s="246"/>
      <c r="J218" s="243"/>
      <c r="K218" s="243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284</v>
      </c>
      <c r="AU218" s="251" t="s">
        <v>86</v>
      </c>
      <c r="AV218" s="14" t="s">
        <v>84</v>
      </c>
      <c r="AW218" s="14" t="s">
        <v>39</v>
      </c>
      <c r="AX218" s="14" t="s">
        <v>76</v>
      </c>
      <c r="AY218" s="251" t="s">
        <v>201</v>
      </c>
    </row>
    <row r="219" spans="2:65" s="12" customFormat="1" ht="13.5">
      <c r="B219" s="220"/>
      <c r="C219" s="221"/>
      <c r="D219" s="214" t="s">
        <v>284</v>
      </c>
      <c r="E219" s="222" t="s">
        <v>21</v>
      </c>
      <c r="F219" s="223" t="s">
        <v>1302</v>
      </c>
      <c r="G219" s="221"/>
      <c r="H219" s="224">
        <v>6.3109999999999999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284</v>
      </c>
      <c r="AU219" s="230" t="s">
        <v>86</v>
      </c>
      <c r="AV219" s="12" t="s">
        <v>86</v>
      </c>
      <c r="AW219" s="12" t="s">
        <v>39</v>
      </c>
      <c r="AX219" s="12" t="s">
        <v>84</v>
      </c>
      <c r="AY219" s="230" t="s">
        <v>201</v>
      </c>
    </row>
    <row r="220" spans="2:65" s="1" customFormat="1" ht="16.5" customHeight="1">
      <c r="B220" s="42"/>
      <c r="C220" s="202" t="s">
        <v>611</v>
      </c>
      <c r="D220" s="202" t="s">
        <v>204</v>
      </c>
      <c r="E220" s="203" t="s">
        <v>1303</v>
      </c>
      <c r="F220" s="204" t="s">
        <v>1304</v>
      </c>
      <c r="G220" s="205" t="s">
        <v>281</v>
      </c>
      <c r="H220" s="206">
        <v>30.135000000000002</v>
      </c>
      <c r="I220" s="207"/>
      <c r="J220" s="208">
        <f>ROUND(I220*H220,2)</f>
        <v>0</v>
      </c>
      <c r="K220" s="204" t="s">
        <v>214</v>
      </c>
      <c r="L220" s="62"/>
      <c r="M220" s="209" t="s">
        <v>21</v>
      </c>
      <c r="N220" s="210" t="s">
        <v>47</v>
      </c>
      <c r="O220" s="43"/>
      <c r="P220" s="211">
        <f>O220*H220</f>
        <v>0</v>
      </c>
      <c r="Q220" s="211">
        <v>5.1900000000000002E-3</v>
      </c>
      <c r="R220" s="211">
        <f>Q220*H220</f>
        <v>0.15640065</v>
      </c>
      <c r="S220" s="211">
        <v>0</v>
      </c>
      <c r="T220" s="212">
        <f>S220*H220</f>
        <v>0</v>
      </c>
      <c r="AR220" s="25" t="s">
        <v>219</v>
      </c>
      <c r="AT220" s="25" t="s">
        <v>204</v>
      </c>
      <c r="AU220" s="25" t="s">
        <v>86</v>
      </c>
      <c r="AY220" s="25" t="s">
        <v>201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84</v>
      </c>
      <c r="BK220" s="213">
        <f>ROUND(I220*H220,2)</f>
        <v>0</v>
      </c>
      <c r="BL220" s="25" t="s">
        <v>219</v>
      </c>
      <c r="BM220" s="25" t="s">
        <v>1305</v>
      </c>
    </row>
    <row r="221" spans="2:65" s="1" customFormat="1" ht="13.5">
      <c r="B221" s="42"/>
      <c r="C221" s="64"/>
      <c r="D221" s="214" t="s">
        <v>210</v>
      </c>
      <c r="E221" s="64"/>
      <c r="F221" s="215" t="s">
        <v>1306</v>
      </c>
      <c r="G221" s="64"/>
      <c r="H221" s="64"/>
      <c r="I221" s="173"/>
      <c r="J221" s="64"/>
      <c r="K221" s="64"/>
      <c r="L221" s="62"/>
      <c r="M221" s="216"/>
      <c r="N221" s="43"/>
      <c r="O221" s="43"/>
      <c r="P221" s="43"/>
      <c r="Q221" s="43"/>
      <c r="R221" s="43"/>
      <c r="S221" s="43"/>
      <c r="T221" s="79"/>
      <c r="AT221" s="25" t="s">
        <v>210</v>
      </c>
      <c r="AU221" s="25" t="s">
        <v>86</v>
      </c>
    </row>
    <row r="222" spans="2:65" s="12" customFormat="1" ht="13.5">
      <c r="B222" s="220"/>
      <c r="C222" s="221"/>
      <c r="D222" s="214" t="s">
        <v>284</v>
      </c>
      <c r="E222" s="222" t="s">
        <v>21</v>
      </c>
      <c r="F222" s="223" t="s">
        <v>1307</v>
      </c>
      <c r="G222" s="221"/>
      <c r="H222" s="224">
        <v>30.135000000000002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284</v>
      </c>
      <c r="AU222" s="230" t="s">
        <v>86</v>
      </c>
      <c r="AV222" s="12" t="s">
        <v>86</v>
      </c>
      <c r="AW222" s="12" t="s">
        <v>39</v>
      </c>
      <c r="AX222" s="12" t="s">
        <v>84</v>
      </c>
      <c r="AY222" s="230" t="s">
        <v>201</v>
      </c>
    </row>
    <row r="223" spans="2:65" s="1" customFormat="1" ht="16.5" customHeight="1">
      <c r="B223" s="42"/>
      <c r="C223" s="202" t="s">
        <v>616</v>
      </c>
      <c r="D223" s="202" t="s">
        <v>204</v>
      </c>
      <c r="E223" s="203" t="s">
        <v>1308</v>
      </c>
      <c r="F223" s="204" t="s">
        <v>1309</v>
      </c>
      <c r="G223" s="205" t="s">
        <v>281</v>
      </c>
      <c r="H223" s="206">
        <v>30.135000000000002</v>
      </c>
      <c r="I223" s="207"/>
      <c r="J223" s="208">
        <f>ROUND(I223*H223,2)</f>
        <v>0</v>
      </c>
      <c r="K223" s="204" t="s">
        <v>214</v>
      </c>
      <c r="L223" s="62"/>
      <c r="M223" s="209" t="s">
        <v>21</v>
      </c>
      <c r="N223" s="210" t="s">
        <v>47</v>
      </c>
      <c r="O223" s="43"/>
      <c r="P223" s="211">
        <f>O223*H223</f>
        <v>0</v>
      </c>
      <c r="Q223" s="211">
        <v>0</v>
      </c>
      <c r="R223" s="211">
        <f>Q223*H223</f>
        <v>0</v>
      </c>
      <c r="S223" s="211">
        <v>0</v>
      </c>
      <c r="T223" s="212">
        <f>S223*H223</f>
        <v>0</v>
      </c>
      <c r="AR223" s="25" t="s">
        <v>219</v>
      </c>
      <c r="AT223" s="25" t="s">
        <v>204</v>
      </c>
      <c r="AU223" s="25" t="s">
        <v>86</v>
      </c>
      <c r="AY223" s="25" t="s">
        <v>201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25" t="s">
        <v>84</v>
      </c>
      <c r="BK223" s="213">
        <f>ROUND(I223*H223,2)</f>
        <v>0</v>
      </c>
      <c r="BL223" s="25" t="s">
        <v>219</v>
      </c>
      <c r="BM223" s="25" t="s">
        <v>1310</v>
      </c>
    </row>
    <row r="224" spans="2:65" s="1" customFormat="1" ht="13.5">
      <c r="B224" s="42"/>
      <c r="C224" s="64"/>
      <c r="D224" s="214" t="s">
        <v>210</v>
      </c>
      <c r="E224" s="64"/>
      <c r="F224" s="215" t="s">
        <v>1311</v>
      </c>
      <c r="G224" s="64"/>
      <c r="H224" s="64"/>
      <c r="I224" s="173"/>
      <c r="J224" s="64"/>
      <c r="K224" s="64"/>
      <c r="L224" s="62"/>
      <c r="M224" s="216"/>
      <c r="N224" s="43"/>
      <c r="O224" s="43"/>
      <c r="P224" s="43"/>
      <c r="Q224" s="43"/>
      <c r="R224" s="43"/>
      <c r="S224" s="43"/>
      <c r="T224" s="79"/>
      <c r="AT224" s="25" t="s">
        <v>210</v>
      </c>
      <c r="AU224" s="25" t="s">
        <v>86</v>
      </c>
    </row>
    <row r="225" spans="2:65" s="12" customFormat="1" ht="13.5">
      <c r="B225" s="220"/>
      <c r="C225" s="221"/>
      <c r="D225" s="214" t="s">
        <v>284</v>
      </c>
      <c r="E225" s="222" t="s">
        <v>21</v>
      </c>
      <c r="F225" s="223" t="s">
        <v>1307</v>
      </c>
      <c r="G225" s="221"/>
      <c r="H225" s="224">
        <v>30.135000000000002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284</v>
      </c>
      <c r="AU225" s="230" t="s">
        <v>86</v>
      </c>
      <c r="AV225" s="12" t="s">
        <v>86</v>
      </c>
      <c r="AW225" s="12" t="s">
        <v>39</v>
      </c>
      <c r="AX225" s="12" t="s">
        <v>84</v>
      </c>
      <c r="AY225" s="230" t="s">
        <v>201</v>
      </c>
    </row>
    <row r="226" spans="2:65" s="1" customFormat="1" ht="16.5" customHeight="1">
      <c r="B226" s="42"/>
      <c r="C226" s="202" t="s">
        <v>627</v>
      </c>
      <c r="D226" s="202" t="s">
        <v>204</v>
      </c>
      <c r="E226" s="203" t="s">
        <v>1312</v>
      </c>
      <c r="F226" s="204" t="s">
        <v>1313</v>
      </c>
      <c r="G226" s="205" t="s">
        <v>335</v>
      </c>
      <c r="H226" s="206">
        <v>0.442</v>
      </c>
      <c r="I226" s="207"/>
      <c r="J226" s="208">
        <f>ROUND(I226*H226,2)</f>
        <v>0</v>
      </c>
      <c r="K226" s="204" t="s">
        <v>214</v>
      </c>
      <c r="L226" s="62"/>
      <c r="M226" s="209" t="s">
        <v>21</v>
      </c>
      <c r="N226" s="210" t="s">
        <v>47</v>
      </c>
      <c r="O226" s="43"/>
      <c r="P226" s="211">
        <f>O226*H226</f>
        <v>0</v>
      </c>
      <c r="Q226" s="211">
        <v>1.0525599999999999</v>
      </c>
      <c r="R226" s="211">
        <f>Q226*H226</f>
        <v>0.46523151999999995</v>
      </c>
      <c r="S226" s="211">
        <v>0</v>
      </c>
      <c r="T226" s="212">
        <f>S226*H226</f>
        <v>0</v>
      </c>
      <c r="AR226" s="25" t="s">
        <v>219</v>
      </c>
      <c r="AT226" s="25" t="s">
        <v>204</v>
      </c>
      <c r="AU226" s="25" t="s">
        <v>86</v>
      </c>
      <c r="AY226" s="25" t="s">
        <v>201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25" t="s">
        <v>84</v>
      </c>
      <c r="BK226" s="213">
        <f>ROUND(I226*H226,2)</f>
        <v>0</v>
      </c>
      <c r="BL226" s="25" t="s">
        <v>219</v>
      </c>
      <c r="BM226" s="25" t="s">
        <v>1314</v>
      </c>
    </row>
    <row r="227" spans="2:65" s="1" customFormat="1" ht="13.5">
      <c r="B227" s="42"/>
      <c r="C227" s="64"/>
      <c r="D227" s="214" t="s">
        <v>210</v>
      </c>
      <c r="E227" s="64"/>
      <c r="F227" s="215" t="s">
        <v>1315</v>
      </c>
      <c r="G227" s="64"/>
      <c r="H227" s="64"/>
      <c r="I227" s="173"/>
      <c r="J227" s="64"/>
      <c r="K227" s="64"/>
      <c r="L227" s="62"/>
      <c r="M227" s="216"/>
      <c r="N227" s="43"/>
      <c r="O227" s="43"/>
      <c r="P227" s="43"/>
      <c r="Q227" s="43"/>
      <c r="R227" s="43"/>
      <c r="S227" s="43"/>
      <c r="T227" s="79"/>
      <c r="AT227" s="25" t="s">
        <v>210</v>
      </c>
      <c r="AU227" s="25" t="s">
        <v>86</v>
      </c>
    </row>
    <row r="228" spans="2:65" s="12" customFormat="1" ht="13.5">
      <c r="B228" s="220"/>
      <c r="C228" s="221"/>
      <c r="D228" s="214" t="s">
        <v>284</v>
      </c>
      <c r="E228" s="222" t="s">
        <v>21</v>
      </c>
      <c r="F228" s="223" t="s">
        <v>1316</v>
      </c>
      <c r="G228" s="221"/>
      <c r="H228" s="224">
        <v>0.442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284</v>
      </c>
      <c r="AU228" s="230" t="s">
        <v>86</v>
      </c>
      <c r="AV228" s="12" t="s">
        <v>86</v>
      </c>
      <c r="AW228" s="12" t="s">
        <v>39</v>
      </c>
      <c r="AX228" s="12" t="s">
        <v>84</v>
      </c>
      <c r="AY228" s="230" t="s">
        <v>201</v>
      </c>
    </row>
    <row r="229" spans="2:65" s="1" customFormat="1" ht="16.5" customHeight="1">
      <c r="B229" s="42"/>
      <c r="C229" s="202" t="s">
        <v>633</v>
      </c>
      <c r="D229" s="202" t="s">
        <v>204</v>
      </c>
      <c r="E229" s="203" t="s">
        <v>1317</v>
      </c>
      <c r="F229" s="204" t="s">
        <v>1318</v>
      </c>
      <c r="G229" s="205" t="s">
        <v>288</v>
      </c>
      <c r="H229" s="206">
        <v>72.444000000000003</v>
      </c>
      <c r="I229" s="207"/>
      <c r="J229" s="208">
        <f>ROUND(I229*H229,2)</f>
        <v>0</v>
      </c>
      <c r="K229" s="204" t="s">
        <v>214</v>
      </c>
      <c r="L229" s="62"/>
      <c r="M229" s="209" t="s">
        <v>21</v>
      </c>
      <c r="N229" s="210" t="s">
        <v>47</v>
      </c>
      <c r="O229" s="43"/>
      <c r="P229" s="211">
        <f>O229*H229</f>
        <v>0</v>
      </c>
      <c r="Q229" s="211">
        <v>0</v>
      </c>
      <c r="R229" s="211">
        <f>Q229*H229</f>
        <v>0</v>
      </c>
      <c r="S229" s="211">
        <v>0</v>
      </c>
      <c r="T229" s="212">
        <f>S229*H229</f>
        <v>0</v>
      </c>
      <c r="AR229" s="25" t="s">
        <v>219</v>
      </c>
      <c r="AT229" s="25" t="s">
        <v>204</v>
      </c>
      <c r="AU229" s="25" t="s">
        <v>86</v>
      </c>
      <c r="AY229" s="25" t="s">
        <v>201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25" t="s">
        <v>84</v>
      </c>
      <c r="BK229" s="213">
        <f>ROUND(I229*H229,2)</f>
        <v>0</v>
      </c>
      <c r="BL229" s="25" t="s">
        <v>219</v>
      </c>
      <c r="BM229" s="25" t="s">
        <v>1319</v>
      </c>
    </row>
    <row r="230" spans="2:65" s="1" customFormat="1" ht="27">
      <c r="B230" s="42"/>
      <c r="C230" s="64"/>
      <c r="D230" s="214" t="s">
        <v>210</v>
      </c>
      <c r="E230" s="64"/>
      <c r="F230" s="215" t="s">
        <v>1320</v>
      </c>
      <c r="G230" s="64"/>
      <c r="H230" s="64"/>
      <c r="I230" s="173"/>
      <c r="J230" s="64"/>
      <c r="K230" s="64"/>
      <c r="L230" s="62"/>
      <c r="M230" s="216"/>
      <c r="N230" s="43"/>
      <c r="O230" s="43"/>
      <c r="P230" s="43"/>
      <c r="Q230" s="43"/>
      <c r="R230" s="43"/>
      <c r="S230" s="43"/>
      <c r="T230" s="79"/>
      <c r="AT230" s="25" t="s">
        <v>210</v>
      </c>
      <c r="AU230" s="25" t="s">
        <v>86</v>
      </c>
    </row>
    <row r="231" spans="2:65" s="14" customFormat="1" ht="13.5">
      <c r="B231" s="242"/>
      <c r="C231" s="243"/>
      <c r="D231" s="214" t="s">
        <v>284</v>
      </c>
      <c r="E231" s="244" t="s">
        <v>21</v>
      </c>
      <c r="F231" s="245" t="s">
        <v>1321</v>
      </c>
      <c r="G231" s="243"/>
      <c r="H231" s="244" t="s">
        <v>21</v>
      </c>
      <c r="I231" s="246"/>
      <c r="J231" s="243"/>
      <c r="K231" s="243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284</v>
      </c>
      <c r="AU231" s="251" t="s">
        <v>86</v>
      </c>
      <c r="AV231" s="14" t="s">
        <v>84</v>
      </c>
      <c r="AW231" s="14" t="s">
        <v>39</v>
      </c>
      <c r="AX231" s="14" t="s">
        <v>76</v>
      </c>
      <c r="AY231" s="251" t="s">
        <v>201</v>
      </c>
    </row>
    <row r="232" spans="2:65" s="12" customFormat="1" ht="13.5">
      <c r="B232" s="220"/>
      <c r="C232" s="221"/>
      <c r="D232" s="214" t="s">
        <v>284</v>
      </c>
      <c r="E232" s="222" t="s">
        <v>21</v>
      </c>
      <c r="F232" s="223" t="s">
        <v>1322</v>
      </c>
      <c r="G232" s="221"/>
      <c r="H232" s="224">
        <v>60.152000000000001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284</v>
      </c>
      <c r="AU232" s="230" t="s">
        <v>86</v>
      </c>
      <c r="AV232" s="12" t="s">
        <v>86</v>
      </c>
      <c r="AW232" s="12" t="s">
        <v>39</v>
      </c>
      <c r="AX232" s="12" t="s">
        <v>76</v>
      </c>
      <c r="AY232" s="230" t="s">
        <v>201</v>
      </c>
    </row>
    <row r="233" spans="2:65" s="12" customFormat="1" ht="13.5">
      <c r="B233" s="220"/>
      <c r="C233" s="221"/>
      <c r="D233" s="214" t="s">
        <v>284</v>
      </c>
      <c r="E233" s="222" t="s">
        <v>21</v>
      </c>
      <c r="F233" s="223" t="s">
        <v>1323</v>
      </c>
      <c r="G233" s="221"/>
      <c r="H233" s="224">
        <v>12.292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284</v>
      </c>
      <c r="AU233" s="230" t="s">
        <v>86</v>
      </c>
      <c r="AV233" s="12" t="s">
        <v>86</v>
      </c>
      <c r="AW233" s="12" t="s">
        <v>39</v>
      </c>
      <c r="AX233" s="12" t="s">
        <v>76</v>
      </c>
      <c r="AY233" s="230" t="s">
        <v>201</v>
      </c>
    </row>
    <row r="234" spans="2:65" s="13" customFormat="1" ht="13.5">
      <c r="B234" s="231"/>
      <c r="C234" s="232"/>
      <c r="D234" s="214" t="s">
        <v>284</v>
      </c>
      <c r="E234" s="233" t="s">
        <v>21</v>
      </c>
      <c r="F234" s="234" t="s">
        <v>293</v>
      </c>
      <c r="G234" s="232"/>
      <c r="H234" s="235">
        <v>72.444000000000003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284</v>
      </c>
      <c r="AU234" s="241" t="s">
        <v>86</v>
      </c>
      <c r="AV234" s="13" t="s">
        <v>219</v>
      </c>
      <c r="AW234" s="13" t="s">
        <v>39</v>
      </c>
      <c r="AX234" s="13" t="s">
        <v>84</v>
      </c>
      <c r="AY234" s="241" t="s">
        <v>201</v>
      </c>
    </row>
    <row r="235" spans="2:65" s="1" customFormat="1" ht="16.5" customHeight="1">
      <c r="B235" s="42"/>
      <c r="C235" s="202" t="s">
        <v>638</v>
      </c>
      <c r="D235" s="202" t="s">
        <v>204</v>
      </c>
      <c r="E235" s="203" t="s">
        <v>1324</v>
      </c>
      <c r="F235" s="204" t="s">
        <v>1325</v>
      </c>
      <c r="G235" s="205" t="s">
        <v>281</v>
      </c>
      <c r="H235" s="206">
        <v>180.006</v>
      </c>
      <c r="I235" s="207"/>
      <c r="J235" s="208">
        <f>ROUND(I235*H235,2)</f>
        <v>0</v>
      </c>
      <c r="K235" s="204" t="s">
        <v>214</v>
      </c>
      <c r="L235" s="62"/>
      <c r="M235" s="209" t="s">
        <v>21</v>
      </c>
      <c r="N235" s="210" t="s">
        <v>47</v>
      </c>
      <c r="O235" s="43"/>
      <c r="P235" s="211">
        <f>O235*H235</f>
        <v>0</v>
      </c>
      <c r="Q235" s="211">
        <v>7.6E-3</v>
      </c>
      <c r="R235" s="211">
        <f>Q235*H235</f>
        <v>1.3680456000000001</v>
      </c>
      <c r="S235" s="211">
        <v>0</v>
      </c>
      <c r="T235" s="212">
        <f>S235*H235</f>
        <v>0</v>
      </c>
      <c r="AR235" s="25" t="s">
        <v>219</v>
      </c>
      <c r="AT235" s="25" t="s">
        <v>204</v>
      </c>
      <c r="AU235" s="25" t="s">
        <v>86</v>
      </c>
      <c r="AY235" s="25" t="s">
        <v>201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25" t="s">
        <v>84</v>
      </c>
      <c r="BK235" s="213">
        <f>ROUND(I235*H235,2)</f>
        <v>0</v>
      </c>
      <c r="BL235" s="25" t="s">
        <v>219</v>
      </c>
      <c r="BM235" s="25" t="s">
        <v>1326</v>
      </c>
    </row>
    <row r="236" spans="2:65" s="1" customFormat="1" ht="27">
      <c r="B236" s="42"/>
      <c r="C236" s="64"/>
      <c r="D236" s="214" t="s">
        <v>210</v>
      </c>
      <c r="E236" s="64"/>
      <c r="F236" s="215" t="s">
        <v>1327</v>
      </c>
      <c r="G236" s="64"/>
      <c r="H236" s="64"/>
      <c r="I236" s="173"/>
      <c r="J236" s="64"/>
      <c r="K236" s="64"/>
      <c r="L236" s="62"/>
      <c r="M236" s="216"/>
      <c r="N236" s="43"/>
      <c r="O236" s="43"/>
      <c r="P236" s="43"/>
      <c r="Q236" s="43"/>
      <c r="R236" s="43"/>
      <c r="S236" s="43"/>
      <c r="T236" s="79"/>
      <c r="AT236" s="25" t="s">
        <v>210</v>
      </c>
      <c r="AU236" s="25" t="s">
        <v>86</v>
      </c>
    </row>
    <row r="237" spans="2:65" s="12" customFormat="1" ht="13.5">
      <c r="B237" s="220"/>
      <c r="C237" s="221"/>
      <c r="D237" s="214" t="s">
        <v>284</v>
      </c>
      <c r="E237" s="222" t="s">
        <v>21</v>
      </c>
      <c r="F237" s="223" t="s">
        <v>1328</v>
      </c>
      <c r="G237" s="221"/>
      <c r="H237" s="224">
        <v>101.41800000000001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284</v>
      </c>
      <c r="AU237" s="230" t="s">
        <v>86</v>
      </c>
      <c r="AV237" s="12" t="s">
        <v>86</v>
      </c>
      <c r="AW237" s="12" t="s">
        <v>39</v>
      </c>
      <c r="AX237" s="12" t="s">
        <v>76</v>
      </c>
      <c r="AY237" s="230" t="s">
        <v>201</v>
      </c>
    </row>
    <row r="238" spans="2:65" s="12" customFormat="1" ht="13.5">
      <c r="B238" s="220"/>
      <c r="C238" s="221"/>
      <c r="D238" s="214" t="s">
        <v>284</v>
      </c>
      <c r="E238" s="222" t="s">
        <v>21</v>
      </c>
      <c r="F238" s="223" t="s">
        <v>1329</v>
      </c>
      <c r="G238" s="221"/>
      <c r="H238" s="224">
        <v>78.587999999999994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284</v>
      </c>
      <c r="AU238" s="230" t="s">
        <v>86</v>
      </c>
      <c r="AV238" s="12" t="s">
        <v>86</v>
      </c>
      <c r="AW238" s="12" t="s">
        <v>39</v>
      </c>
      <c r="AX238" s="12" t="s">
        <v>76</v>
      </c>
      <c r="AY238" s="230" t="s">
        <v>201</v>
      </c>
    </row>
    <row r="239" spans="2:65" s="13" customFormat="1" ht="13.5">
      <c r="B239" s="231"/>
      <c r="C239" s="232"/>
      <c r="D239" s="214" t="s">
        <v>284</v>
      </c>
      <c r="E239" s="233" t="s">
        <v>21</v>
      </c>
      <c r="F239" s="234" t="s">
        <v>293</v>
      </c>
      <c r="G239" s="232"/>
      <c r="H239" s="235">
        <v>180.006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284</v>
      </c>
      <c r="AU239" s="241" t="s">
        <v>86</v>
      </c>
      <c r="AV239" s="13" t="s">
        <v>219</v>
      </c>
      <c r="AW239" s="13" t="s">
        <v>39</v>
      </c>
      <c r="AX239" s="13" t="s">
        <v>84</v>
      </c>
      <c r="AY239" s="241" t="s">
        <v>201</v>
      </c>
    </row>
    <row r="240" spans="2:65" s="1" customFormat="1" ht="16.5" customHeight="1">
      <c r="B240" s="42"/>
      <c r="C240" s="202" t="s">
        <v>643</v>
      </c>
      <c r="D240" s="202" t="s">
        <v>204</v>
      </c>
      <c r="E240" s="203" t="s">
        <v>1330</v>
      </c>
      <c r="F240" s="204" t="s">
        <v>1331</v>
      </c>
      <c r="G240" s="205" t="s">
        <v>281</v>
      </c>
      <c r="H240" s="206">
        <v>180.006</v>
      </c>
      <c r="I240" s="207"/>
      <c r="J240" s="208">
        <f>ROUND(I240*H240,2)</f>
        <v>0</v>
      </c>
      <c r="K240" s="204" t="s">
        <v>214</v>
      </c>
      <c r="L240" s="62"/>
      <c r="M240" s="209" t="s">
        <v>21</v>
      </c>
      <c r="N240" s="210" t="s">
        <v>47</v>
      </c>
      <c r="O240" s="43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AR240" s="25" t="s">
        <v>219</v>
      </c>
      <c r="AT240" s="25" t="s">
        <v>204</v>
      </c>
      <c r="AU240" s="25" t="s">
        <v>86</v>
      </c>
      <c r="AY240" s="25" t="s">
        <v>201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25" t="s">
        <v>84</v>
      </c>
      <c r="BK240" s="213">
        <f>ROUND(I240*H240,2)</f>
        <v>0</v>
      </c>
      <c r="BL240" s="25" t="s">
        <v>219</v>
      </c>
      <c r="BM240" s="25" t="s">
        <v>1332</v>
      </c>
    </row>
    <row r="241" spans="2:65" s="1" customFormat="1" ht="27">
      <c r="B241" s="42"/>
      <c r="C241" s="64"/>
      <c r="D241" s="214" t="s">
        <v>210</v>
      </c>
      <c r="E241" s="64"/>
      <c r="F241" s="215" t="s">
        <v>1333</v>
      </c>
      <c r="G241" s="64"/>
      <c r="H241" s="64"/>
      <c r="I241" s="173"/>
      <c r="J241" s="64"/>
      <c r="K241" s="64"/>
      <c r="L241" s="62"/>
      <c r="M241" s="216"/>
      <c r="N241" s="43"/>
      <c r="O241" s="43"/>
      <c r="P241" s="43"/>
      <c r="Q241" s="43"/>
      <c r="R241" s="43"/>
      <c r="S241" s="43"/>
      <c r="T241" s="79"/>
      <c r="AT241" s="25" t="s">
        <v>210</v>
      </c>
      <c r="AU241" s="25" t="s">
        <v>86</v>
      </c>
    </row>
    <row r="242" spans="2:65" s="12" customFormat="1" ht="13.5">
      <c r="B242" s="220"/>
      <c r="C242" s="221"/>
      <c r="D242" s="214" t="s">
        <v>284</v>
      </c>
      <c r="E242" s="222" t="s">
        <v>21</v>
      </c>
      <c r="F242" s="223" t="s">
        <v>1328</v>
      </c>
      <c r="G242" s="221"/>
      <c r="H242" s="224">
        <v>101.41800000000001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284</v>
      </c>
      <c r="AU242" s="230" t="s">
        <v>86</v>
      </c>
      <c r="AV242" s="12" t="s">
        <v>86</v>
      </c>
      <c r="AW242" s="12" t="s">
        <v>39</v>
      </c>
      <c r="AX242" s="12" t="s">
        <v>76</v>
      </c>
      <c r="AY242" s="230" t="s">
        <v>201</v>
      </c>
    </row>
    <row r="243" spans="2:65" s="12" customFormat="1" ht="13.5">
      <c r="B243" s="220"/>
      <c r="C243" s="221"/>
      <c r="D243" s="214" t="s">
        <v>284</v>
      </c>
      <c r="E243" s="222" t="s">
        <v>21</v>
      </c>
      <c r="F243" s="223" t="s">
        <v>1329</v>
      </c>
      <c r="G243" s="221"/>
      <c r="H243" s="224">
        <v>78.587999999999994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284</v>
      </c>
      <c r="AU243" s="230" t="s">
        <v>86</v>
      </c>
      <c r="AV243" s="12" t="s">
        <v>86</v>
      </c>
      <c r="AW243" s="12" t="s">
        <v>39</v>
      </c>
      <c r="AX243" s="12" t="s">
        <v>76</v>
      </c>
      <c r="AY243" s="230" t="s">
        <v>201</v>
      </c>
    </row>
    <row r="244" spans="2:65" s="13" customFormat="1" ht="13.5">
      <c r="B244" s="231"/>
      <c r="C244" s="232"/>
      <c r="D244" s="214" t="s">
        <v>284</v>
      </c>
      <c r="E244" s="233" t="s">
        <v>21</v>
      </c>
      <c r="F244" s="234" t="s">
        <v>293</v>
      </c>
      <c r="G244" s="232"/>
      <c r="H244" s="235">
        <v>180.006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284</v>
      </c>
      <c r="AU244" s="241" t="s">
        <v>86</v>
      </c>
      <c r="AV244" s="13" t="s">
        <v>219</v>
      </c>
      <c r="AW244" s="13" t="s">
        <v>39</v>
      </c>
      <c r="AX244" s="13" t="s">
        <v>84</v>
      </c>
      <c r="AY244" s="241" t="s">
        <v>201</v>
      </c>
    </row>
    <row r="245" spans="2:65" s="1" customFormat="1" ht="16.5" customHeight="1">
      <c r="B245" s="42"/>
      <c r="C245" s="202" t="s">
        <v>648</v>
      </c>
      <c r="D245" s="202" t="s">
        <v>204</v>
      </c>
      <c r="E245" s="203" t="s">
        <v>1334</v>
      </c>
      <c r="F245" s="204" t="s">
        <v>1335</v>
      </c>
      <c r="G245" s="205" t="s">
        <v>335</v>
      </c>
      <c r="H245" s="206">
        <v>32.6</v>
      </c>
      <c r="I245" s="207"/>
      <c r="J245" s="208">
        <f>ROUND(I245*H245,2)</f>
        <v>0</v>
      </c>
      <c r="K245" s="204" t="s">
        <v>214</v>
      </c>
      <c r="L245" s="62"/>
      <c r="M245" s="209" t="s">
        <v>21</v>
      </c>
      <c r="N245" s="210" t="s">
        <v>47</v>
      </c>
      <c r="O245" s="43"/>
      <c r="P245" s="211">
        <f>O245*H245</f>
        <v>0</v>
      </c>
      <c r="Q245" s="211">
        <v>1.0490900000000001</v>
      </c>
      <c r="R245" s="211">
        <f>Q245*H245</f>
        <v>34.200334000000005</v>
      </c>
      <c r="S245" s="211">
        <v>0</v>
      </c>
      <c r="T245" s="212">
        <f>S245*H245</f>
        <v>0</v>
      </c>
      <c r="AR245" s="25" t="s">
        <v>219</v>
      </c>
      <c r="AT245" s="25" t="s">
        <v>204</v>
      </c>
      <c r="AU245" s="25" t="s">
        <v>86</v>
      </c>
      <c r="AY245" s="25" t="s">
        <v>201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25" t="s">
        <v>84</v>
      </c>
      <c r="BK245" s="213">
        <f>ROUND(I245*H245,2)</f>
        <v>0</v>
      </c>
      <c r="BL245" s="25" t="s">
        <v>219</v>
      </c>
      <c r="BM245" s="25" t="s">
        <v>1336</v>
      </c>
    </row>
    <row r="246" spans="2:65" s="1" customFormat="1" ht="13.5">
      <c r="B246" s="42"/>
      <c r="C246" s="64"/>
      <c r="D246" s="214" t="s">
        <v>210</v>
      </c>
      <c r="E246" s="64"/>
      <c r="F246" s="215" t="s">
        <v>1337</v>
      </c>
      <c r="G246" s="64"/>
      <c r="H246" s="64"/>
      <c r="I246" s="173"/>
      <c r="J246" s="64"/>
      <c r="K246" s="64"/>
      <c r="L246" s="62"/>
      <c r="M246" s="216"/>
      <c r="N246" s="43"/>
      <c r="O246" s="43"/>
      <c r="P246" s="43"/>
      <c r="Q246" s="43"/>
      <c r="R246" s="43"/>
      <c r="S246" s="43"/>
      <c r="T246" s="79"/>
      <c r="AT246" s="25" t="s">
        <v>210</v>
      </c>
      <c r="AU246" s="25" t="s">
        <v>86</v>
      </c>
    </row>
    <row r="247" spans="2:65" s="12" customFormat="1" ht="13.5">
      <c r="B247" s="220"/>
      <c r="C247" s="221"/>
      <c r="D247" s="214" t="s">
        <v>284</v>
      </c>
      <c r="E247" s="222" t="s">
        <v>21</v>
      </c>
      <c r="F247" s="223" t="s">
        <v>1338</v>
      </c>
      <c r="G247" s="221"/>
      <c r="H247" s="224">
        <v>32.6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284</v>
      </c>
      <c r="AU247" s="230" t="s">
        <v>86</v>
      </c>
      <c r="AV247" s="12" t="s">
        <v>86</v>
      </c>
      <c r="AW247" s="12" t="s">
        <v>39</v>
      </c>
      <c r="AX247" s="12" t="s">
        <v>84</v>
      </c>
      <c r="AY247" s="230" t="s">
        <v>201</v>
      </c>
    </row>
    <row r="248" spans="2:65" s="1" customFormat="1" ht="16.5" customHeight="1">
      <c r="B248" s="42"/>
      <c r="C248" s="202" t="s">
        <v>654</v>
      </c>
      <c r="D248" s="202" t="s">
        <v>204</v>
      </c>
      <c r="E248" s="203" t="s">
        <v>1339</v>
      </c>
      <c r="F248" s="204" t="s">
        <v>1340</v>
      </c>
      <c r="G248" s="205" t="s">
        <v>288</v>
      </c>
      <c r="H248" s="206">
        <v>3.0779999999999998</v>
      </c>
      <c r="I248" s="207"/>
      <c r="J248" s="208">
        <f>ROUND(I248*H248,2)</f>
        <v>0</v>
      </c>
      <c r="K248" s="204" t="s">
        <v>21</v>
      </c>
      <c r="L248" s="62"/>
      <c r="M248" s="209" t="s">
        <v>21</v>
      </c>
      <c r="N248" s="210" t="s">
        <v>47</v>
      </c>
      <c r="O248" s="43"/>
      <c r="P248" s="211">
        <f>O248*H248</f>
        <v>0</v>
      </c>
      <c r="Q248" s="211">
        <v>3.465E-2</v>
      </c>
      <c r="R248" s="211">
        <f>Q248*H248</f>
        <v>0.10665269999999999</v>
      </c>
      <c r="S248" s="211">
        <v>0</v>
      </c>
      <c r="T248" s="212">
        <f>S248*H248</f>
        <v>0</v>
      </c>
      <c r="AR248" s="25" t="s">
        <v>219</v>
      </c>
      <c r="AT248" s="25" t="s">
        <v>204</v>
      </c>
      <c r="AU248" s="25" t="s">
        <v>86</v>
      </c>
      <c r="AY248" s="25" t="s">
        <v>201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25" t="s">
        <v>84</v>
      </c>
      <c r="BK248" s="213">
        <f>ROUND(I248*H248,2)</f>
        <v>0</v>
      </c>
      <c r="BL248" s="25" t="s">
        <v>219</v>
      </c>
      <c r="BM248" s="25" t="s">
        <v>1341</v>
      </c>
    </row>
    <row r="249" spans="2:65" s="1" customFormat="1" ht="13.5">
      <c r="B249" s="42"/>
      <c r="C249" s="64"/>
      <c r="D249" s="214" t="s">
        <v>210</v>
      </c>
      <c r="E249" s="64"/>
      <c r="F249" s="215" t="s">
        <v>1340</v>
      </c>
      <c r="G249" s="64"/>
      <c r="H249" s="64"/>
      <c r="I249" s="173"/>
      <c r="J249" s="64"/>
      <c r="K249" s="64"/>
      <c r="L249" s="62"/>
      <c r="M249" s="216"/>
      <c r="N249" s="43"/>
      <c r="O249" s="43"/>
      <c r="P249" s="43"/>
      <c r="Q249" s="43"/>
      <c r="R249" s="43"/>
      <c r="S249" s="43"/>
      <c r="T249" s="79"/>
      <c r="AT249" s="25" t="s">
        <v>210</v>
      </c>
      <c r="AU249" s="25" t="s">
        <v>86</v>
      </c>
    </row>
    <row r="250" spans="2:65" s="12" customFormat="1" ht="13.5">
      <c r="B250" s="220"/>
      <c r="C250" s="221"/>
      <c r="D250" s="214" t="s">
        <v>284</v>
      </c>
      <c r="E250" s="222" t="s">
        <v>21</v>
      </c>
      <c r="F250" s="223" t="s">
        <v>1342</v>
      </c>
      <c r="G250" s="221"/>
      <c r="H250" s="224">
        <v>3.0779999999999998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284</v>
      </c>
      <c r="AU250" s="230" t="s">
        <v>86</v>
      </c>
      <c r="AV250" s="12" t="s">
        <v>86</v>
      </c>
      <c r="AW250" s="12" t="s">
        <v>39</v>
      </c>
      <c r="AX250" s="12" t="s">
        <v>84</v>
      </c>
      <c r="AY250" s="230" t="s">
        <v>201</v>
      </c>
    </row>
    <row r="251" spans="2:65" s="1" customFormat="1" ht="16.5" customHeight="1">
      <c r="B251" s="42"/>
      <c r="C251" s="202" t="s">
        <v>660</v>
      </c>
      <c r="D251" s="202" t="s">
        <v>204</v>
      </c>
      <c r="E251" s="203" t="s">
        <v>1343</v>
      </c>
      <c r="F251" s="204" t="s">
        <v>1344</v>
      </c>
      <c r="G251" s="205" t="s">
        <v>288</v>
      </c>
      <c r="H251" s="206">
        <v>20.158000000000001</v>
      </c>
      <c r="I251" s="207"/>
      <c r="J251" s="208">
        <f>ROUND(I251*H251,2)</f>
        <v>0</v>
      </c>
      <c r="K251" s="204" t="s">
        <v>21</v>
      </c>
      <c r="L251" s="62"/>
      <c r="M251" s="209" t="s">
        <v>21</v>
      </c>
      <c r="N251" s="210" t="s">
        <v>47</v>
      </c>
      <c r="O251" s="43"/>
      <c r="P251" s="211">
        <f>O251*H251</f>
        <v>0</v>
      </c>
      <c r="Q251" s="211">
        <v>0</v>
      </c>
      <c r="R251" s="211">
        <f>Q251*H251</f>
        <v>0</v>
      </c>
      <c r="S251" s="211">
        <v>0</v>
      </c>
      <c r="T251" s="212">
        <f>S251*H251</f>
        <v>0</v>
      </c>
      <c r="AR251" s="25" t="s">
        <v>219</v>
      </c>
      <c r="AT251" s="25" t="s">
        <v>204</v>
      </c>
      <c r="AU251" s="25" t="s">
        <v>86</v>
      </c>
      <c r="AY251" s="25" t="s">
        <v>201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25" t="s">
        <v>84</v>
      </c>
      <c r="BK251" s="213">
        <f>ROUND(I251*H251,2)</f>
        <v>0</v>
      </c>
      <c r="BL251" s="25" t="s">
        <v>219</v>
      </c>
      <c r="BM251" s="25" t="s">
        <v>1345</v>
      </c>
    </row>
    <row r="252" spans="2:65" s="1" customFormat="1" ht="13.5">
      <c r="B252" s="42"/>
      <c r="C252" s="64"/>
      <c r="D252" s="214" t="s">
        <v>210</v>
      </c>
      <c r="E252" s="64"/>
      <c r="F252" s="215" t="s">
        <v>1346</v>
      </c>
      <c r="G252" s="64"/>
      <c r="H252" s="64"/>
      <c r="I252" s="173"/>
      <c r="J252" s="64"/>
      <c r="K252" s="64"/>
      <c r="L252" s="62"/>
      <c r="M252" s="216"/>
      <c r="N252" s="43"/>
      <c r="O252" s="43"/>
      <c r="P252" s="43"/>
      <c r="Q252" s="43"/>
      <c r="R252" s="43"/>
      <c r="S252" s="43"/>
      <c r="T252" s="79"/>
      <c r="AT252" s="25" t="s">
        <v>210</v>
      </c>
      <c r="AU252" s="25" t="s">
        <v>86</v>
      </c>
    </row>
    <row r="253" spans="2:65" s="12" customFormat="1" ht="13.5">
      <c r="B253" s="220"/>
      <c r="C253" s="221"/>
      <c r="D253" s="214" t="s">
        <v>284</v>
      </c>
      <c r="E253" s="222" t="s">
        <v>21</v>
      </c>
      <c r="F253" s="223" t="s">
        <v>1347</v>
      </c>
      <c r="G253" s="221"/>
      <c r="H253" s="224">
        <v>11.209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284</v>
      </c>
      <c r="AU253" s="230" t="s">
        <v>86</v>
      </c>
      <c r="AV253" s="12" t="s">
        <v>86</v>
      </c>
      <c r="AW253" s="12" t="s">
        <v>39</v>
      </c>
      <c r="AX253" s="12" t="s">
        <v>76</v>
      </c>
      <c r="AY253" s="230" t="s">
        <v>201</v>
      </c>
    </row>
    <row r="254" spans="2:65" s="12" customFormat="1" ht="27">
      <c r="B254" s="220"/>
      <c r="C254" s="221"/>
      <c r="D254" s="214" t="s">
        <v>284</v>
      </c>
      <c r="E254" s="222" t="s">
        <v>21</v>
      </c>
      <c r="F254" s="223" t="s">
        <v>1348</v>
      </c>
      <c r="G254" s="221"/>
      <c r="H254" s="224">
        <v>2.8769999999999998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284</v>
      </c>
      <c r="AU254" s="230" t="s">
        <v>86</v>
      </c>
      <c r="AV254" s="12" t="s">
        <v>86</v>
      </c>
      <c r="AW254" s="12" t="s">
        <v>39</v>
      </c>
      <c r="AX254" s="12" t="s">
        <v>76</v>
      </c>
      <c r="AY254" s="230" t="s">
        <v>201</v>
      </c>
    </row>
    <row r="255" spans="2:65" s="12" customFormat="1" ht="27">
      <c r="B255" s="220"/>
      <c r="C255" s="221"/>
      <c r="D255" s="214" t="s">
        <v>284</v>
      </c>
      <c r="E255" s="222" t="s">
        <v>21</v>
      </c>
      <c r="F255" s="223" t="s">
        <v>1349</v>
      </c>
      <c r="G255" s="221"/>
      <c r="H255" s="224">
        <v>6.0720000000000001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284</v>
      </c>
      <c r="AU255" s="230" t="s">
        <v>86</v>
      </c>
      <c r="AV255" s="12" t="s">
        <v>86</v>
      </c>
      <c r="AW255" s="12" t="s">
        <v>39</v>
      </c>
      <c r="AX255" s="12" t="s">
        <v>76</v>
      </c>
      <c r="AY255" s="230" t="s">
        <v>201</v>
      </c>
    </row>
    <row r="256" spans="2:65" s="13" customFormat="1" ht="13.5">
      <c r="B256" s="231"/>
      <c r="C256" s="232"/>
      <c r="D256" s="214" t="s">
        <v>284</v>
      </c>
      <c r="E256" s="233" t="s">
        <v>21</v>
      </c>
      <c r="F256" s="234" t="s">
        <v>293</v>
      </c>
      <c r="G256" s="232"/>
      <c r="H256" s="235">
        <v>20.158000000000001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284</v>
      </c>
      <c r="AU256" s="241" t="s">
        <v>86</v>
      </c>
      <c r="AV256" s="13" t="s">
        <v>219</v>
      </c>
      <c r="AW256" s="13" t="s">
        <v>39</v>
      </c>
      <c r="AX256" s="13" t="s">
        <v>84</v>
      </c>
      <c r="AY256" s="241" t="s">
        <v>201</v>
      </c>
    </row>
    <row r="257" spans="2:65" s="1" customFormat="1" ht="16.5" customHeight="1">
      <c r="B257" s="42"/>
      <c r="C257" s="202" t="s">
        <v>665</v>
      </c>
      <c r="D257" s="202" t="s">
        <v>204</v>
      </c>
      <c r="E257" s="203" t="s">
        <v>1350</v>
      </c>
      <c r="F257" s="204" t="s">
        <v>1351</v>
      </c>
      <c r="G257" s="205" t="s">
        <v>281</v>
      </c>
      <c r="H257" s="206">
        <v>0.73</v>
      </c>
      <c r="I257" s="207"/>
      <c r="J257" s="208">
        <f>ROUND(I257*H257,2)</f>
        <v>0</v>
      </c>
      <c r="K257" s="204" t="s">
        <v>214</v>
      </c>
      <c r="L257" s="62"/>
      <c r="M257" s="209" t="s">
        <v>21</v>
      </c>
      <c r="N257" s="210" t="s">
        <v>47</v>
      </c>
      <c r="O257" s="43"/>
      <c r="P257" s="211">
        <f>O257*H257</f>
        <v>0</v>
      </c>
      <c r="Q257" s="211">
        <v>5.305E-2</v>
      </c>
      <c r="R257" s="211">
        <f>Q257*H257</f>
        <v>3.8726499999999997E-2</v>
      </c>
      <c r="S257" s="211">
        <v>0</v>
      </c>
      <c r="T257" s="212">
        <f>S257*H257</f>
        <v>0</v>
      </c>
      <c r="AR257" s="25" t="s">
        <v>219</v>
      </c>
      <c r="AT257" s="25" t="s">
        <v>204</v>
      </c>
      <c r="AU257" s="25" t="s">
        <v>86</v>
      </c>
      <c r="AY257" s="25" t="s">
        <v>201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25" t="s">
        <v>84</v>
      </c>
      <c r="BK257" s="213">
        <f>ROUND(I257*H257,2)</f>
        <v>0</v>
      </c>
      <c r="BL257" s="25" t="s">
        <v>219</v>
      </c>
      <c r="BM257" s="25" t="s">
        <v>1352</v>
      </c>
    </row>
    <row r="258" spans="2:65" s="1" customFormat="1" ht="13.5">
      <c r="B258" s="42"/>
      <c r="C258" s="64"/>
      <c r="D258" s="214" t="s">
        <v>210</v>
      </c>
      <c r="E258" s="64"/>
      <c r="F258" s="215" t="s">
        <v>1353</v>
      </c>
      <c r="G258" s="64"/>
      <c r="H258" s="64"/>
      <c r="I258" s="173"/>
      <c r="J258" s="64"/>
      <c r="K258" s="64"/>
      <c r="L258" s="62"/>
      <c r="M258" s="216"/>
      <c r="N258" s="43"/>
      <c r="O258" s="43"/>
      <c r="P258" s="43"/>
      <c r="Q258" s="43"/>
      <c r="R258" s="43"/>
      <c r="S258" s="43"/>
      <c r="T258" s="79"/>
      <c r="AT258" s="25" t="s">
        <v>210</v>
      </c>
      <c r="AU258" s="25" t="s">
        <v>86</v>
      </c>
    </row>
    <row r="259" spans="2:65" s="12" customFormat="1" ht="13.5">
      <c r="B259" s="220"/>
      <c r="C259" s="221"/>
      <c r="D259" s="214" t="s">
        <v>284</v>
      </c>
      <c r="E259" s="222" t="s">
        <v>21</v>
      </c>
      <c r="F259" s="223" t="s">
        <v>1354</v>
      </c>
      <c r="G259" s="221"/>
      <c r="H259" s="224">
        <v>0.73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284</v>
      </c>
      <c r="AU259" s="230" t="s">
        <v>86</v>
      </c>
      <c r="AV259" s="12" t="s">
        <v>86</v>
      </c>
      <c r="AW259" s="12" t="s">
        <v>39</v>
      </c>
      <c r="AX259" s="12" t="s">
        <v>84</v>
      </c>
      <c r="AY259" s="230" t="s">
        <v>201</v>
      </c>
    </row>
    <row r="260" spans="2:65" s="1" customFormat="1" ht="16.5" customHeight="1">
      <c r="B260" s="42"/>
      <c r="C260" s="202" t="s">
        <v>671</v>
      </c>
      <c r="D260" s="202" t="s">
        <v>204</v>
      </c>
      <c r="E260" s="203" t="s">
        <v>1355</v>
      </c>
      <c r="F260" s="204" t="s">
        <v>1356</v>
      </c>
      <c r="G260" s="205" t="s">
        <v>288</v>
      </c>
      <c r="H260" s="206">
        <v>27.937999999999999</v>
      </c>
      <c r="I260" s="207"/>
      <c r="J260" s="208">
        <f>ROUND(I260*H260,2)</f>
        <v>0</v>
      </c>
      <c r="K260" s="204" t="s">
        <v>21</v>
      </c>
      <c r="L260" s="62"/>
      <c r="M260" s="209" t="s">
        <v>21</v>
      </c>
      <c r="N260" s="210" t="s">
        <v>47</v>
      </c>
      <c r="O260" s="43"/>
      <c r="P260" s="211">
        <f>O260*H260</f>
        <v>0</v>
      </c>
      <c r="Q260" s="211">
        <v>0.4</v>
      </c>
      <c r="R260" s="211">
        <f>Q260*H260</f>
        <v>11.1752</v>
      </c>
      <c r="S260" s="211">
        <v>0</v>
      </c>
      <c r="T260" s="212">
        <f>S260*H260</f>
        <v>0</v>
      </c>
      <c r="AR260" s="25" t="s">
        <v>219</v>
      </c>
      <c r="AT260" s="25" t="s">
        <v>204</v>
      </c>
      <c r="AU260" s="25" t="s">
        <v>86</v>
      </c>
      <c r="AY260" s="25" t="s">
        <v>201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25" t="s">
        <v>84</v>
      </c>
      <c r="BK260" s="213">
        <f>ROUND(I260*H260,2)</f>
        <v>0</v>
      </c>
      <c r="BL260" s="25" t="s">
        <v>219</v>
      </c>
      <c r="BM260" s="25" t="s">
        <v>1357</v>
      </c>
    </row>
    <row r="261" spans="2:65" s="1" customFormat="1" ht="13.5">
      <c r="B261" s="42"/>
      <c r="C261" s="64"/>
      <c r="D261" s="214" t="s">
        <v>210</v>
      </c>
      <c r="E261" s="64"/>
      <c r="F261" s="215" t="s">
        <v>1358</v>
      </c>
      <c r="G261" s="64"/>
      <c r="H261" s="64"/>
      <c r="I261" s="173"/>
      <c r="J261" s="64"/>
      <c r="K261" s="64"/>
      <c r="L261" s="62"/>
      <c r="M261" s="216"/>
      <c r="N261" s="43"/>
      <c r="O261" s="43"/>
      <c r="P261" s="43"/>
      <c r="Q261" s="43"/>
      <c r="R261" s="43"/>
      <c r="S261" s="43"/>
      <c r="T261" s="79"/>
      <c r="AT261" s="25" t="s">
        <v>210</v>
      </c>
      <c r="AU261" s="25" t="s">
        <v>86</v>
      </c>
    </row>
    <row r="262" spans="2:65" s="12" customFormat="1" ht="13.5">
      <c r="B262" s="220"/>
      <c r="C262" s="221"/>
      <c r="D262" s="214" t="s">
        <v>284</v>
      </c>
      <c r="E262" s="222" t="s">
        <v>21</v>
      </c>
      <c r="F262" s="223" t="s">
        <v>1359</v>
      </c>
      <c r="G262" s="221"/>
      <c r="H262" s="224">
        <v>2.0310000000000001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284</v>
      </c>
      <c r="AU262" s="230" t="s">
        <v>86</v>
      </c>
      <c r="AV262" s="12" t="s">
        <v>86</v>
      </c>
      <c r="AW262" s="12" t="s">
        <v>39</v>
      </c>
      <c r="AX262" s="12" t="s">
        <v>76</v>
      </c>
      <c r="AY262" s="230" t="s">
        <v>201</v>
      </c>
    </row>
    <row r="263" spans="2:65" s="12" customFormat="1" ht="13.5">
      <c r="B263" s="220"/>
      <c r="C263" s="221"/>
      <c r="D263" s="214" t="s">
        <v>284</v>
      </c>
      <c r="E263" s="222" t="s">
        <v>21</v>
      </c>
      <c r="F263" s="223" t="s">
        <v>1360</v>
      </c>
      <c r="G263" s="221"/>
      <c r="H263" s="224">
        <v>21.12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284</v>
      </c>
      <c r="AU263" s="230" t="s">
        <v>86</v>
      </c>
      <c r="AV263" s="12" t="s">
        <v>86</v>
      </c>
      <c r="AW263" s="12" t="s">
        <v>39</v>
      </c>
      <c r="AX263" s="12" t="s">
        <v>76</v>
      </c>
      <c r="AY263" s="230" t="s">
        <v>201</v>
      </c>
    </row>
    <row r="264" spans="2:65" s="12" customFormat="1" ht="13.5">
      <c r="B264" s="220"/>
      <c r="C264" s="221"/>
      <c r="D264" s="214" t="s">
        <v>284</v>
      </c>
      <c r="E264" s="222" t="s">
        <v>21</v>
      </c>
      <c r="F264" s="223" t="s">
        <v>1361</v>
      </c>
      <c r="G264" s="221"/>
      <c r="H264" s="224">
        <v>4.7869999999999999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284</v>
      </c>
      <c r="AU264" s="230" t="s">
        <v>86</v>
      </c>
      <c r="AV264" s="12" t="s">
        <v>86</v>
      </c>
      <c r="AW264" s="12" t="s">
        <v>39</v>
      </c>
      <c r="AX264" s="12" t="s">
        <v>76</v>
      </c>
      <c r="AY264" s="230" t="s">
        <v>201</v>
      </c>
    </row>
    <row r="265" spans="2:65" s="13" customFormat="1" ht="13.5">
      <c r="B265" s="231"/>
      <c r="C265" s="232"/>
      <c r="D265" s="214" t="s">
        <v>284</v>
      </c>
      <c r="E265" s="233" t="s">
        <v>21</v>
      </c>
      <c r="F265" s="234" t="s">
        <v>293</v>
      </c>
      <c r="G265" s="232"/>
      <c r="H265" s="235">
        <v>27.937999999999999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284</v>
      </c>
      <c r="AU265" s="241" t="s">
        <v>86</v>
      </c>
      <c r="AV265" s="13" t="s">
        <v>219</v>
      </c>
      <c r="AW265" s="13" t="s">
        <v>39</v>
      </c>
      <c r="AX265" s="13" t="s">
        <v>84</v>
      </c>
      <c r="AY265" s="241" t="s">
        <v>201</v>
      </c>
    </row>
    <row r="266" spans="2:65" s="1" customFormat="1" ht="25.5" customHeight="1">
      <c r="B266" s="42"/>
      <c r="C266" s="202" t="s">
        <v>677</v>
      </c>
      <c r="D266" s="202" t="s">
        <v>204</v>
      </c>
      <c r="E266" s="203" t="s">
        <v>1362</v>
      </c>
      <c r="F266" s="204" t="s">
        <v>1363</v>
      </c>
      <c r="G266" s="205" t="s">
        <v>281</v>
      </c>
      <c r="H266" s="206">
        <v>19.058</v>
      </c>
      <c r="I266" s="207"/>
      <c r="J266" s="208">
        <f>ROUND(I266*H266,2)</f>
        <v>0</v>
      </c>
      <c r="K266" s="204" t="s">
        <v>214</v>
      </c>
      <c r="L266" s="62"/>
      <c r="M266" s="209" t="s">
        <v>21</v>
      </c>
      <c r="N266" s="210" t="s">
        <v>47</v>
      </c>
      <c r="O266" s="43"/>
      <c r="P266" s="211">
        <f>O266*H266</f>
        <v>0</v>
      </c>
      <c r="Q266" s="211">
        <v>1.0311999999999999</v>
      </c>
      <c r="R266" s="211">
        <f>Q266*H266</f>
        <v>19.652609599999998</v>
      </c>
      <c r="S266" s="211">
        <v>0</v>
      </c>
      <c r="T266" s="212">
        <f>S266*H266</f>
        <v>0</v>
      </c>
      <c r="AR266" s="25" t="s">
        <v>219</v>
      </c>
      <c r="AT266" s="25" t="s">
        <v>204</v>
      </c>
      <c r="AU266" s="25" t="s">
        <v>86</v>
      </c>
      <c r="AY266" s="25" t="s">
        <v>201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25" t="s">
        <v>84</v>
      </c>
      <c r="BK266" s="213">
        <f>ROUND(I266*H266,2)</f>
        <v>0</v>
      </c>
      <c r="BL266" s="25" t="s">
        <v>219</v>
      </c>
      <c r="BM266" s="25" t="s">
        <v>1364</v>
      </c>
    </row>
    <row r="267" spans="2:65" s="1" customFormat="1" ht="27">
      <c r="B267" s="42"/>
      <c r="C267" s="64"/>
      <c r="D267" s="214" t="s">
        <v>210</v>
      </c>
      <c r="E267" s="64"/>
      <c r="F267" s="215" t="s">
        <v>1365</v>
      </c>
      <c r="G267" s="64"/>
      <c r="H267" s="64"/>
      <c r="I267" s="173"/>
      <c r="J267" s="64"/>
      <c r="K267" s="64"/>
      <c r="L267" s="62"/>
      <c r="M267" s="216"/>
      <c r="N267" s="43"/>
      <c r="O267" s="43"/>
      <c r="P267" s="43"/>
      <c r="Q267" s="43"/>
      <c r="R267" s="43"/>
      <c r="S267" s="43"/>
      <c r="T267" s="79"/>
      <c r="AT267" s="25" t="s">
        <v>210</v>
      </c>
      <c r="AU267" s="25" t="s">
        <v>86</v>
      </c>
    </row>
    <row r="268" spans="2:65" s="12" customFormat="1" ht="13.5">
      <c r="B268" s="220"/>
      <c r="C268" s="221"/>
      <c r="D268" s="214" t="s">
        <v>284</v>
      </c>
      <c r="E268" s="222" t="s">
        <v>21</v>
      </c>
      <c r="F268" s="223" t="s">
        <v>1366</v>
      </c>
      <c r="G268" s="221"/>
      <c r="H268" s="224">
        <v>19.058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284</v>
      </c>
      <c r="AU268" s="230" t="s">
        <v>86</v>
      </c>
      <c r="AV268" s="12" t="s">
        <v>86</v>
      </c>
      <c r="AW268" s="12" t="s">
        <v>39</v>
      </c>
      <c r="AX268" s="12" t="s">
        <v>84</v>
      </c>
      <c r="AY268" s="230" t="s">
        <v>201</v>
      </c>
    </row>
    <row r="269" spans="2:65" s="11" customFormat="1" ht="29.85" customHeight="1">
      <c r="B269" s="186"/>
      <c r="C269" s="187"/>
      <c r="D269" s="188" t="s">
        <v>75</v>
      </c>
      <c r="E269" s="200" t="s">
        <v>200</v>
      </c>
      <c r="F269" s="200" t="s">
        <v>551</v>
      </c>
      <c r="G269" s="187"/>
      <c r="H269" s="187"/>
      <c r="I269" s="190"/>
      <c r="J269" s="201">
        <f>BK269</f>
        <v>0</v>
      </c>
      <c r="K269" s="187"/>
      <c r="L269" s="192"/>
      <c r="M269" s="193"/>
      <c r="N269" s="194"/>
      <c r="O269" s="194"/>
      <c r="P269" s="195">
        <f>SUM(P270:P294)</f>
        <v>0</v>
      </c>
      <c r="Q269" s="194"/>
      <c r="R269" s="195">
        <f>SUM(R270:R294)</f>
        <v>42.751567800000004</v>
      </c>
      <c r="S269" s="194"/>
      <c r="T269" s="196">
        <f>SUM(T270:T294)</f>
        <v>0</v>
      </c>
      <c r="AR269" s="197" t="s">
        <v>84</v>
      </c>
      <c r="AT269" s="198" t="s">
        <v>75</v>
      </c>
      <c r="AU269" s="198" t="s">
        <v>84</v>
      </c>
      <c r="AY269" s="197" t="s">
        <v>201</v>
      </c>
      <c r="BK269" s="199">
        <f>SUM(BK270:BK294)</f>
        <v>0</v>
      </c>
    </row>
    <row r="270" spans="2:65" s="1" customFormat="1" ht="16.5" customHeight="1">
      <c r="B270" s="42"/>
      <c r="C270" s="202" t="s">
        <v>686</v>
      </c>
      <c r="D270" s="202" t="s">
        <v>204</v>
      </c>
      <c r="E270" s="203" t="s">
        <v>553</v>
      </c>
      <c r="F270" s="204" t="s">
        <v>554</v>
      </c>
      <c r="G270" s="205" t="s">
        <v>281</v>
      </c>
      <c r="H270" s="206">
        <v>112.09</v>
      </c>
      <c r="I270" s="207"/>
      <c r="J270" s="208">
        <f>ROUND(I270*H270,2)</f>
        <v>0</v>
      </c>
      <c r="K270" s="204" t="s">
        <v>214</v>
      </c>
      <c r="L270" s="62"/>
      <c r="M270" s="209" t="s">
        <v>21</v>
      </c>
      <c r="N270" s="210" t="s">
        <v>47</v>
      </c>
      <c r="O270" s="43"/>
      <c r="P270" s="211">
        <f>O270*H270</f>
        <v>0</v>
      </c>
      <c r="Q270" s="211">
        <v>0</v>
      </c>
      <c r="R270" s="211">
        <f>Q270*H270</f>
        <v>0</v>
      </c>
      <c r="S270" s="211">
        <v>0</v>
      </c>
      <c r="T270" s="212">
        <f>S270*H270</f>
        <v>0</v>
      </c>
      <c r="AR270" s="25" t="s">
        <v>219</v>
      </c>
      <c r="AT270" s="25" t="s">
        <v>204</v>
      </c>
      <c r="AU270" s="25" t="s">
        <v>86</v>
      </c>
      <c r="AY270" s="25" t="s">
        <v>201</v>
      </c>
      <c r="BE270" s="213">
        <f>IF(N270="základní",J270,0)</f>
        <v>0</v>
      </c>
      <c r="BF270" s="213">
        <f>IF(N270="snížená",J270,0)</f>
        <v>0</v>
      </c>
      <c r="BG270" s="213">
        <f>IF(N270="zákl. přenesená",J270,0)</f>
        <v>0</v>
      </c>
      <c r="BH270" s="213">
        <f>IF(N270="sníž. přenesená",J270,0)</f>
        <v>0</v>
      </c>
      <c r="BI270" s="213">
        <f>IF(N270="nulová",J270,0)</f>
        <v>0</v>
      </c>
      <c r="BJ270" s="25" t="s">
        <v>84</v>
      </c>
      <c r="BK270" s="213">
        <f>ROUND(I270*H270,2)</f>
        <v>0</v>
      </c>
      <c r="BL270" s="25" t="s">
        <v>219</v>
      </c>
      <c r="BM270" s="25" t="s">
        <v>1367</v>
      </c>
    </row>
    <row r="271" spans="2:65" s="1" customFormat="1" ht="13.5">
      <c r="B271" s="42"/>
      <c r="C271" s="64"/>
      <c r="D271" s="214" t="s">
        <v>210</v>
      </c>
      <c r="E271" s="64"/>
      <c r="F271" s="215" t="s">
        <v>556</v>
      </c>
      <c r="G271" s="64"/>
      <c r="H271" s="64"/>
      <c r="I271" s="173"/>
      <c r="J271" s="64"/>
      <c r="K271" s="64"/>
      <c r="L271" s="62"/>
      <c r="M271" s="216"/>
      <c r="N271" s="43"/>
      <c r="O271" s="43"/>
      <c r="P271" s="43"/>
      <c r="Q271" s="43"/>
      <c r="R271" s="43"/>
      <c r="S271" s="43"/>
      <c r="T271" s="79"/>
      <c r="AT271" s="25" t="s">
        <v>210</v>
      </c>
      <c r="AU271" s="25" t="s">
        <v>86</v>
      </c>
    </row>
    <row r="272" spans="2:65" s="12" customFormat="1" ht="13.5">
      <c r="B272" s="220"/>
      <c r="C272" s="221"/>
      <c r="D272" s="214" t="s">
        <v>284</v>
      </c>
      <c r="E272" s="222" t="s">
        <v>21</v>
      </c>
      <c r="F272" s="223" t="s">
        <v>1199</v>
      </c>
      <c r="G272" s="221"/>
      <c r="H272" s="224">
        <v>112.09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284</v>
      </c>
      <c r="AU272" s="230" t="s">
        <v>86</v>
      </c>
      <c r="AV272" s="12" t="s">
        <v>86</v>
      </c>
      <c r="AW272" s="12" t="s">
        <v>39</v>
      </c>
      <c r="AX272" s="12" t="s">
        <v>84</v>
      </c>
      <c r="AY272" s="230" t="s">
        <v>201</v>
      </c>
    </row>
    <row r="273" spans="2:65" s="1" customFormat="1" ht="16.5" customHeight="1">
      <c r="B273" s="42"/>
      <c r="C273" s="202" t="s">
        <v>691</v>
      </c>
      <c r="D273" s="202" t="s">
        <v>204</v>
      </c>
      <c r="E273" s="203" t="s">
        <v>1368</v>
      </c>
      <c r="F273" s="204" t="s">
        <v>1369</v>
      </c>
      <c r="G273" s="205" t="s">
        <v>281</v>
      </c>
      <c r="H273" s="206">
        <v>125.56</v>
      </c>
      <c r="I273" s="207"/>
      <c r="J273" s="208">
        <f>ROUND(I273*H273,2)</f>
        <v>0</v>
      </c>
      <c r="K273" s="204" t="s">
        <v>214</v>
      </c>
      <c r="L273" s="62"/>
      <c r="M273" s="209" t="s">
        <v>21</v>
      </c>
      <c r="N273" s="210" t="s">
        <v>47</v>
      </c>
      <c r="O273" s="43"/>
      <c r="P273" s="211">
        <f>O273*H273</f>
        <v>0</v>
      </c>
      <c r="Q273" s="211">
        <v>3.1E-4</v>
      </c>
      <c r="R273" s="211">
        <f>Q273*H273</f>
        <v>3.8923600000000003E-2</v>
      </c>
      <c r="S273" s="211">
        <v>0</v>
      </c>
      <c r="T273" s="212">
        <f>S273*H273</f>
        <v>0</v>
      </c>
      <c r="AR273" s="25" t="s">
        <v>219</v>
      </c>
      <c r="AT273" s="25" t="s">
        <v>204</v>
      </c>
      <c r="AU273" s="25" t="s">
        <v>86</v>
      </c>
      <c r="AY273" s="25" t="s">
        <v>201</v>
      </c>
      <c r="BE273" s="213">
        <f>IF(N273="základní",J273,0)</f>
        <v>0</v>
      </c>
      <c r="BF273" s="213">
        <f>IF(N273="snížená",J273,0)</f>
        <v>0</v>
      </c>
      <c r="BG273" s="213">
        <f>IF(N273="zákl. přenesená",J273,0)</f>
        <v>0</v>
      </c>
      <c r="BH273" s="213">
        <f>IF(N273="sníž. přenesená",J273,0)</f>
        <v>0</v>
      </c>
      <c r="BI273" s="213">
        <f>IF(N273="nulová",J273,0)</f>
        <v>0</v>
      </c>
      <c r="BJ273" s="25" t="s">
        <v>84</v>
      </c>
      <c r="BK273" s="213">
        <f>ROUND(I273*H273,2)</f>
        <v>0</v>
      </c>
      <c r="BL273" s="25" t="s">
        <v>219</v>
      </c>
      <c r="BM273" s="25" t="s">
        <v>1370</v>
      </c>
    </row>
    <row r="274" spans="2:65" s="1" customFormat="1" ht="13.5">
      <c r="B274" s="42"/>
      <c r="C274" s="64"/>
      <c r="D274" s="214" t="s">
        <v>210</v>
      </c>
      <c r="E274" s="64"/>
      <c r="F274" s="215" t="s">
        <v>1371</v>
      </c>
      <c r="G274" s="64"/>
      <c r="H274" s="64"/>
      <c r="I274" s="173"/>
      <c r="J274" s="64"/>
      <c r="K274" s="64"/>
      <c r="L274" s="62"/>
      <c r="M274" s="216"/>
      <c r="N274" s="43"/>
      <c r="O274" s="43"/>
      <c r="P274" s="43"/>
      <c r="Q274" s="43"/>
      <c r="R274" s="43"/>
      <c r="S274" s="43"/>
      <c r="T274" s="79"/>
      <c r="AT274" s="25" t="s">
        <v>210</v>
      </c>
      <c r="AU274" s="25" t="s">
        <v>86</v>
      </c>
    </row>
    <row r="275" spans="2:65" s="12" customFormat="1" ht="13.5">
      <c r="B275" s="220"/>
      <c r="C275" s="221"/>
      <c r="D275" s="214" t="s">
        <v>284</v>
      </c>
      <c r="E275" s="222" t="s">
        <v>21</v>
      </c>
      <c r="F275" s="223" t="s">
        <v>1372</v>
      </c>
      <c r="G275" s="221"/>
      <c r="H275" s="224">
        <v>125.56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284</v>
      </c>
      <c r="AU275" s="230" t="s">
        <v>86</v>
      </c>
      <c r="AV275" s="12" t="s">
        <v>86</v>
      </c>
      <c r="AW275" s="12" t="s">
        <v>39</v>
      </c>
      <c r="AX275" s="12" t="s">
        <v>84</v>
      </c>
      <c r="AY275" s="230" t="s">
        <v>201</v>
      </c>
    </row>
    <row r="276" spans="2:65" s="1" customFormat="1" ht="25.5" customHeight="1">
      <c r="B276" s="42"/>
      <c r="C276" s="202" t="s">
        <v>696</v>
      </c>
      <c r="D276" s="202" t="s">
        <v>204</v>
      </c>
      <c r="E276" s="203" t="s">
        <v>1373</v>
      </c>
      <c r="F276" s="204" t="s">
        <v>1374</v>
      </c>
      <c r="G276" s="205" t="s">
        <v>281</v>
      </c>
      <c r="H276" s="206">
        <v>59.13</v>
      </c>
      <c r="I276" s="207"/>
      <c r="J276" s="208">
        <f>ROUND(I276*H276,2)</f>
        <v>0</v>
      </c>
      <c r="K276" s="204" t="s">
        <v>214</v>
      </c>
      <c r="L276" s="62"/>
      <c r="M276" s="209" t="s">
        <v>21</v>
      </c>
      <c r="N276" s="210" t="s">
        <v>47</v>
      </c>
      <c r="O276" s="43"/>
      <c r="P276" s="211">
        <f>O276*H276</f>
        <v>0</v>
      </c>
      <c r="Q276" s="211">
        <v>0.10373</v>
      </c>
      <c r="R276" s="211">
        <f>Q276*H276</f>
        <v>6.1335549</v>
      </c>
      <c r="S276" s="211">
        <v>0</v>
      </c>
      <c r="T276" s="212">
        <f>S276*H276</f>
        <v>0</v>
      </c>
      <c r="AR276" s="25" t="s">
        <v>219</v>
      </c>
      <c r="AT276" s="25" t="s">
        <v>204</v>
      </c>
      <c r="AU276" s="25" t="s">
        <v>86</v>
      </c>
      <c r="AY276" s="25" t="s">
        <v>201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25" t="s">
        <v>84</v>
      </c>
      <c r="BK276" s="213">
        <f>ROUND(I276*H276,2)</f>
        <v>0</v>
      </c>
      <c r="BL276" s="25" t="s">
        <v>219</v>
      </c>
      <c r="BM276" s="25" t="s">
        <v>1375</v>
      </c>
    </row>
    <row r="277" spans="2:65" s="1" customFormat="1" ht="27">
      <c r="B277" s="42"/>
      <c r="C277" s="64"/>
      <c r="D277" s="214" t="s">
        <v>210</v>
      </c>
      <c r="E277" s="64"/>
      <c r="F277" s="215" t="s">
        <v>1376</v>
      </c>
      <c r="G277" s="64"/>
      <c r="H277" s="64"/>
      <c r="I277" s="173"/>
      <c r="J277" s="64"/>
      <c r="K277" s="64"/>
      <c r="L277" s="62"/>
      <c r="M277" s="216"/>
      <c r="N277" s="43"/>
      <c r="O277" s="43"/>
      <c r="P277" s="43"/>
      <c r="Q277" s="43"/>
      <c r="R277" s="43"/>
      <c r="S277" s="43"/>
      <c r="T277" s="79"/>
      <c r="AT277" s="25" t="s">
        <v>210</v>
      </c>
      <c r="AU277" s="25" t="s">
        <v>86</v>
      </c>
    </row>
    <row r="278" spans="2:65" s="12" customFormat="1" ht="13.5">
      <c r="B278" s="220"/>
      <c r="C278" s="221"/>
      <c r="D278" s="214" t="s">
        <v>284</v>
      </c>
      <c r="E278" s="222" t="s">
        <v>21</v>
      </c>
      <c r="F278" s="223" t="s">
        <v>1377</v>
      </c>
      <c r="G278" s="221"/>
      <c r="H278" s="224">
        <v>59.13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284</v>
      </c>
      <c r="AU278" s="230" t="s">
        <v>86</v>
      </c>
      <c r="AV278" s="12" t="s">
        <v>86</v>
      </c>
      <c r="AW278" s="12" t="s">
        <v>39</v>
      </c>
      <c r="AX278" s="12" t="s">
        <v>84</v>
      </c>
      <c r="AY278" s="230" t="s">
        <v>201</v>
      </c>
    </row>
    <row r="279" spans="2:65" s="1" customFormat="1" ht="25.5" customHeight="1">
      <c r="B279" s="42"/>
      <c r="C279" s="202" t="s">
        <v>702</v>
      </c>
      <c r="D279" s="202" t="s">
        <v>204</v>
      </c>
      <c r="E279" s="203" t="s">
        <v>1378</v>
      </c>
      <c r="F279" s="204" t="s">
        <v>1379</v>
      </c>
      <c r="G279" s="205" t="s">
        <v>281</v>
      </c>
      <c r="H279" s="206">
        <v>62.78</v>
      </c>
      <c r="I279" s="207"/>
      <c r="J279" s="208">
        <f>ROUND(I279*H279,2)</f>
        <v>0</v>
      </c>
      <c r="K279" s="204" t="s">
        <v>214</v>
      </c>
      <c r="L279" s="62"/>
      <c r="M279" s="209" t="s">
        <v>21</v>
      </c>
      <c r="N279" s="210" t="s">
        <v>47</v>
      </c>
      <c r="O279" s="43"/>
      <c r="P279" s="211">
        <f>O279*H279</f>
        <v>0</v>
      </c>
      <c r="Q279" s="211">
        <v>0.12966</v>
      </c>
      <c r="R279" s="211">
        <f>Q279*H279</f>
        <v>8.1400547999999997</v>
      </c>
      <c r="S279" s="211">
        <v>0</v>
      </c>
      <c r="T279" s="212">
        <f>S279*H279</f>
        <v>0</v>
      </c>
      <c r="AR279" s="25" t="s">
        <v>219</v>
      </c>
      <c r="AT279" s="25" t="s">
        <v>204</v>
      </c>
      <c r="AU279" s="25" t="s">
        <v>86</v>
      </c>
      <c r="AY279" s="25" t="s">
        <v>201</v>
      </c>
      <c r="BE279" s="213">
        <f>IF(N279="základní",J279,0)</f>
        <v>0</v>
      </c>
      <c r="BF279" s="213">
        <f>IF(N279="snížená",J279,0)</f>
        <v>0</v>
      </c>
      <c r="BG279" s="213">
        <f>IF(N279="zákl. přenesená",J279,0)</f>
        <v>0</v>
      </c>
      <c r="BH279" s="213">
        <f>IF(N279="sníž. přenesená",J279,0)</f>
        <v>0</v>
      </c>
      <c r="BI279" s="213">
        <f>IF(N279="nulová",J279,0)</f>
        <v>0</v>
      </c>
      <c r="BJ279" s="25" t="s">
        <v>84</v>
      </c>
      <c r="BK279" s="213">
        <f>ROUND(I279*H279,2)</f>
        <v>0</v>
      </c>
      <c r="BL279" s="25" t="s">
        <v>219</v>
      </c>
      <c r="BM279" s="25" t="s">
        <v>1380</v>
      </c>
    </row>
    <row r="280" spans="2:65" s="1" customFormat="1" ht="27">
      <c r="B280" s="42"/>
      <c r="C280" s="64"/>
      <c r="D280" s="214" t="s">
        <v>210</v>
      </c>
      <c r="E280" s="64"/>
      <c r="F280" s="215" t="s">
        <v>1381</v>
      </c>
      <c r="G280" s="64"/>
      <c r="H280" s="64"/>
      <c r="I280" s="173"/>
      <c r="J280" s="64"/>
      <c r="K280" s="64"/>
      <c r="L280" s="62"/>
      <c r="M280" s="216"/>
      <c r="N280" s="43"/>
      <c r="O280" s="43"/>
      <c r="P280" s="43"/>
      <c r="Q280" s="43"/>
      <c r="R280" s="43"/>
      <c r="S280" s="43"/>
      <c r="T280" s="79"/>
      <c r="AT280" s="25" t="s">
        <v>210</v>
      </c>
      <c r="AU280" s="25" t="s">
        <v>86</v>
      </c>
    </row>
    <row r="281" spans="2:65" s="12" customFormat="1" ht="13.5">
      <c r="B281" s="220"/>
      <c r="C281" s="221"/>
      <c r="D281" s="214" t="s">
        <v>284</v>
      </c>
      <c r="E281" s="222" t="s">
        <v>21</v>
      </c>
      <c r="F281" s="223" t="s">
        <v>1382</v>
      </c>
      <c r="G281" s="221"/>
      <c r="H281" s="224">
        <v>62.78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284</v>
      </c>
      <c r="AU281" s="230" t="s">
        <v>86</v>
      </c>
      <c r="AV281" s="12" t="s">
        <v>86</v>
      </c>
      <c r="AW281" s="12" t="s">
        <v>39</v>
      </c>
      <c r="AX281" s="12" t="s">
        <v>84</v>
      </c>
      <c r="AY281" s="230" t="s">
        <v>201</v>
      </c>
    </row>
    <row r="282" spans="2:65" s="1" customFormat="1" ht="16.5" customHeight="1">
      <c r="B282" s="42"/>
      <c r="C282" s="202" t="s">
        <v>707</v>
      </c>
      <c r="D282" s="202" t="s">
        <v>204</v>
      </c>
      <c r="E282" s="203" t="s">
        <v>1383</v>
      </c>
      <c r="F282" s="204" t="s">
        <v>1384</v>
      </c>
      <c r="G282" s="205" t="s">
        <v>281</v>
      </c>
      <c r="H282" s="206">
        <v>3.65</v>
      </c>
      <c r="I282" s="207"/>
      <c r="J282" s="208">
        <f>ROUND(I282*H282,2)</f>
        <v>0</v>
      </c>
      <c r="K282" s="204" t="s">
        <v>214</v>
      </c>
      <c r="L282" s="62"/>
      <c r="M282" s="209" t="s">
        <v>21</v>
      </c>
      <c r="N282" s="210" t="s">
        <v>47</v>
      </c>
      <c r="O282" s="43"/>
      <c r="P282" s="211">
        <f>O282*H282</f>
        <v>0</v>
      </c>
      <c r="Q282" s="211">
        <v>0</v>
      </c>
      <c r="R282" s="211">
        <f>Q282*H282</f>
        <v>0</v>
      </c>
      <c r="S282" s="211">
        <v>0</v>
      </c>
      <c r="T282" s="212">
        <f>S282*H282</f>
        <v>0</v>
      </c>
      <c r="AR282" s="25" t="s">
        <v>219</v>
      </c>
      <c r="AT282" s="25" t="s">
        <v>204</v>
      </c>
      <c r="AU282" s="25" t="s">
        <v>86</v>
      </c>
      <c r="AY282" s="25" t="s">
        <v>201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25" t="s">
        <v>84</v>
      </c>
      <c r="BK282" s="213">
        <f>ROUND(I282*H282,2)</f>
        <v>0</v>
      </c>
      <c r="BL282" s="25" t="s">
        <v>219</v>
      </c>
      <c r="BM282" s="25" t="s">
        <v>1385</v>
      </c>
    </row>
    <row r="283" spans="2:65" s="1" customFormat="1" ht="13.5">
      <c r="B283" s="42"/>
      <c r="C283" s="64"/>
      <c r="D283" s="214" t="s">
        <v>210</v>
      </c>
      <c r="E283" s="64"/>
      <c r="F283" s="215" t="s">
        <v>1386</v>
      </c>
      <c r="G283" s="64"/>
      <c r="H283" s="64"/>
      <c r="I283" s="173"/>
      <c r="J283" s="64"/>
      <c r="K283" s="64"/>
      <c r="L283" s="62"/>
      <c r="M283" s="216"/>
      <c r="N283" s="43"/>
      <c r="O283" s="43"/>
      <c r="P283" s="43"/>
      <c r="Q283" s="43"/>
      <c r="R283" s="43"/>
      <c r="S283" s="43"/>
      <c r="T283" s="79"/>
      <c r="AT283" s="25" t="s">
        <v>210</v>
      </c>
      <c r="AU283" s="25" t="s">
        <v>86</v>
      </c>
    </row>
    <row r="284" spans="2:65" s="12" customFormat="1" ht="13.5">
      <c r="B284" s="220"/>
      <c r="C284" s="221"/>
      <c r="D284" s="214" t="s">
        <v>284</v>
      </c>
      <c r="E284" s="222" t="s">
        <v>21</v>
      </c>
      <c r="F284" s="223" t="s">
        <v>1387</v>
      </c>
      <c r="G284" s="221"/>
      <c r="H284" s="224">
        <v>3.65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284</v>
      </c>
      <c r="AU284" s="230" t="s">
        <v>86</v>
      </c>
      <c r="AV284" s="12" t="s">
        <v>86</v>
      </c>
      <c r="AW284" s="12" t="s">
        <v>39</v>
      </c>
      <c r="AX284" s="12" t="s">
        <v>84</v>
      </c>
      <c r="AY284" s="230" t="s">
        <v>201</v>
      </c>
    </row>
    <row r="285" spans="2:65" s="1" customFormat="1" ht="16.5" customHeight="1">
      <c r="B285" s="42"/>
      <c r="C285" s="202" t="s">
        <v>713</v>
      </c>
      <c r="D285" s="202" t="s">
        <v>204</v>
      </c>
      <c r="E285" s="203" t="s">
        <v>1388</v>
      </c>
      <c r="F285" s="204" t="s">
        <v>1389</v>
      </c>
      <c r="G285" s="205" t="s">
        <v>281</v>
      </c>
      <c r="H285" s="206">
        <v>62.05</v>
      </c>
      <c r="I285" s="207"/>
      <c r="J285" s="208">
        <f>ROUND(I285*H285,2)</f>
        <v>0</v>
      </c>
      <c r="K285" s="204" t="s">
        <v>214</v>
      </c>
      <c r="L285" s="62"/>
      <c r="M285" s="209" t="s">
        <v>21</v>
      </c>
      <c r="N285" s="210" t="s">
        <v>47</v>
      </c>
      <c r="O285" s="43"/>
      <c r="P285" s="211">
        <f>O285*H285</f>
        <v>0</v>
      </c>
      <c r="Q285" s="211">
        <v>9.7919999999999993E-2</v>
      </c>
      <c r="R285" s="211">
        <f>Q285*H285</f>
        <v>6.0759359999999996</v>
      </c>
      <c r="S285" s="211">
        <v>0</v>
      </c>
      <c r="T285" s="212">
        <f>S285*H285</f>
        <v>0</v>
      </c>
      <c r="AR285" s="25" t="s">
        <v>219</v>
      </c>
      <c r="AT285" s="25" t="s">
        <v>204</v>
      </c>
      <c r="AU285" s="25" t="s">
        <v>86</v>
      </c>
      <c r="AY285" s="25" t="s">
        <v>201</v>
      </c>
      <c r="BE285" s="213">
        <f>IF(N285="základní",J285,0)</f>
        <v>0</v>
      </c>
      <c r="BF285" s="213">
        <f>IF(N285="snížená",J285,0)</f>
        <v>0</v>
      </c>
      <c r="BG285" s="213">
        <f>IF(N285="zákl. přenesená",J285,0)</f>
        <v>0</v>
      </c>
      <c r="BH285" s="213">
        <f>IF(N285="sníž. přenesená",J285,0)</f>
        <v>0</v>
      </c>
      <c r="BI285" s="213">
        <f>IF(N285="nulová",J285,0)</f>
        <v>0</v>
      </c>
      <c r="BJ285" s="25" t="s">
        <v>84</v>
      </c>
      <c r="BK285" s="213">
        <f>ROUND(I285*H285,2)</f>
        <v>0</v>
      </c>
      <c r="BL285" s="25" t="s">
        <v>219</v>
      </c>
      <c r="BM285" s="25" t="s">
        <v>1390</v>
      </c>
    </row>
    <row r="286" spans="2:65" s="1" customFormat="1" ht="13.5">
      <c r="B286" s="42"/>
      <c r="C286" s="64"/>
      <c r="D286" s="214" t="s">
        <v>210</v>
      </c>
      <c r="E286" s="64"/>
      <c r="F286" s="215" t="s">
        <v>1391</v>
      </c>
      <c r="G286" s="64"/>
      <c r="H286" s="64"/>
      <c r="I286" s="173"/>
      <c r="J286" s="64"/>
      <c r="K286" s="64"/>
      <c r="L286" s="62"/>
      <c r="M286" s="216"/>
      <c r="N286" s="43"/>
      <c r="O286" s="43"/>
      <c r="P286" s="43"/>
      <c r="Q286" s="43"/>
      <c r="R286" s="43"/>
      <c r="S286" s="43"/>
      <c r="T286" s="79"/>
      <c r="AT286" s="25" t="s">
        <v>210</v>
      </c>
      <c r="AU286" s="25" t="s">
        <v>86</v>
      </c>
    </row>
    <row r="287" spans="2:65" s="12" customFormat="1" ht="13.5">
      <c r="B287" s="220"/>
      <c r="C287" s="221"/>
      <c r="D287" s="214" t="s">
        <v>284</v>
      </c>
      <c r="E287" s="222" t="s">
        <v>21</v>
      </c>
      <c r="F287" s="223" t="s">
        <v>1392</v>
      </c>
      <c r="G287" s="221"/>
      <c r="H287" s="224">
        <v>62.05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284</v>
      </c>
      <c r="AU287" s="230" t="s">
        <v>86</v>
      </c>
      <c r="AV287" s="12" t="s">
        <v>86</v>
      </c>
      <c r="AW287" s="12" t="s">
        <v>39</v>
      </c>
      <c r="AX287" s="12" t="s">
        <v>84</v>
      </c>
      <c r="AY287" s="230" t="s">
        <v>201</v>
      </c>
    </row>
    <row r="288" spans="2:65" s="1" customFormat="1" ht="25.5" customHeight="1">
      <c r="B288" s="42"/>
      <c r="C288" s="202" t="s">
        <v>718</v>
      </c>
      <c r="D288" s="202" t="s">
        <v>204</v>
      </c>
      <c r="E288" s="203" t="s">
        <v>1393</v>
      </c>
      <c r="F288" s="204" t="s">
        <v>1394</v>
      </c>
      <c r="G288" s="205" t="s">
        <v>281</v>
      </c>
      <c r="H288" s="206">
        <v>112.09</v>
      </c>
      <c r="I288" s="207"/>
      <c r="J288" s="208">
        <f>ROUND(I288*H288,2)</f>
        <v>0</v>
      </c>
      <c r="K288" s="204" t="s">
        <v>214</v>
      </c>
      <c r="L288" s="62"/>
      <c r="M288" s="209" t="s">
        <v>21</v>
      </c>
      <c r="N288" s="210" t="s">
        <v>47</v>
      </c>
      <c r="O288" s="43"/>
      <c r="P288" s="211">
        <f>O288*H288</f>
        <v>0</v>
      </c>
      <c r="Q288" s="211">
        <v>8.4250000000000005E-2</v>
      </c>
      <c r="R288" s="211">
        <f>Q288*H288</f>
        <v>9.4435825000000015</v>
      </c>
      <c r="S288" s="211">
        <v>0</v>
      </c>
      <c r="T288" s="212">
        <f>S288*H288</f>
        <v>0</v>
      </c>
      <c r="AR288" s="25" t="s">
        <v>219</v>
      </c>
      <c r="AT288" s="25" t="s">
        <v>204</v>
      </c>
      <c r="AU288" s="25" t="s">
        <v>86</v>
      </c>
      <c r="AY288" s="25" t="s">
        <v>201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25" t="s">
        <v>84</v>
      </c>
      <c r="BK288" s="213">
        <f>ROUND(I288*H288,2)</f>
        <v>0</v>
      </c>
      <c r="BL288" s="25" t="s">
        <v>219</v>
      </c>
      <c r="BM288" s="25" t="s">
        <v>1395</v>
      </c>
    </row>
    <row r="289" spans="2:65" s="1" customFormat="1" ht="40.5">
      <c r="B289" s="42"/>
      <c r="C289" s="64"/>
      <c r="D289" s="214" t="s">
        <v>210</v>
      </c>
      <c r="E289" s="64"/>
      <c r="F289" s="215" t="s">
        <v>1396</v>
      </c>
      <c r="G289" s="64"/>
      <c r="H289" s="64"/>
      <c r="I289" s="173"/>
      <c r="J289" s="64"/>
      <c r="K289" s="64"/>
      <c r="L289" s="62"/>
      <c r="M289" s="216"/>
      <c r="N289" s="43"/>
      <c r="O289" s="43"/>
      <c r="P289" s="43"/>
      <c r="Q289" s="43"/>
      <c r="R289" s="43"/>
      <c r="S289" s="43"/>
      <c r="T289" s="79"/>
      <c r="AT289" s="25" t="s">
        <v>210</v>
      </c>
      <c r="AU289" s="25" t="s">
        <v>86</v>
      </c>
    </row>
    <row r="290" spans="2:65" s="12" customFormat="1" ht="13.5">
      <c r="B290" s="220"/>
      <c r="C290" s="221"/>
      <c r="D290" s="214" t="s">
        <v>284</v>
      </c>
      <c r="E290" s="222" t="s">
        <v>21</v>
      </c>
      <c r="F290" s="223" t="s">
        <v>1199</v>
      </c>
      <c r="G290" s="221"/>
      <c r="H290" s="224">
        <v>112.09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284</v>
      </c>
      <c r="AU290" s="230" t="s">
        <v>86</v>
      </c>
      <c r="AV290" s="12" t="s">
        <v>86</v>
      </c>
      <c r="AW290" s="12" t="s">
        <v>39</v>
      </c>
      <c r="AX290" s="12" t="s">
        <v>84</v>
      </c>
      <c r="AY290" s="230" t="s">
        <v>201</v>
      </c>
    </row>
    <row r="291" spans="2:65" s="1" customFormat="1" ht="16.5" customHeight="1">
      <c r="B291" s="42"/>
      <c r="C291" s="255" t="s">
        <v>722</v>
      </c>
      <c r="D291" s="255" t="s">
        <v>497</v>
      </c>
      <c r="E291" s="256" t="s">
        <v>1076</v>
      </c>
      <c r="F291" s="257" t="s">
        <v>1077</v>
      </c>
      <c r="G291" s="258" t="s">
        <v>281</v>
      </c>
      <c r="H291" s="259">
        <v>114.33199999999999</v>
      </c>
      <c r="I291" s="260"/>
      <c r="J291" s="261">
        <f>ROUND(I291*H291,2)</f>
        <v>0</v>
      </c>
      <c r="K291" s="257" t="s">
        <v>214</v>
      </c>
      <c r="L291" s="262"/>
      <c r="M291" s="263" t="s">
        <v>21</v>
      </c>
      <c r="N291" s="264" t="s">
        <v>47</v>
      </c>
      <c r="O291" s="43"/>
      <c r="P291" s="211">
        <f>O291*H291</f>
        <v>0</v>
      </c>
      <c r="Q291" s="211">
        <v>0.113</v>
      </c>
      <c r="R291" s="211">
        <f>Q291*H291</f>
        <v>12.919516</v>
      </c>
      <c r="S291" s="211">
        <v>0</v>
      </c>
      <c r="T291" s="212">
        <f>S291*H291</f>
        <v>0</v>
      </c>
      <c r="AR291" s="25" t="s">
        <v>235</v>
      </c>
      <c r="AT291" s="25" t="s">
        <v>497</v>
      </c>
      <c r="AU291" s="25" t="s">
        <v>86</v>
      </c>
      <c r="AY291" s="25" t="s">
        <v>201</v>
      </c>
      <c r="BE291" s="213">
        <f>IF(N291="základní",J291,0)</f>
        <v>0</v>
      </c>
      <c r="BF291" s="213">
        <f>IF(N291="snížená",J291,0)</f>
        <v>0</v>
      </c>
      <c r="BG291" s="213">
        <f>IF(N291="zákl. přenesená",J291,0)</f>
        <v>0</v>
      </c>
      <c r="BH291" s="213">
        <f>IF(N291="sníž. přenesená",J291,0)</f>
        <v>0</v>
      </c>
      <c r="BI291" s="213">
        <f>IF(N291="nulová",J291,0)</f>
        <v>0</v>
      </c>
      <c r="BJ291" s="25" t="s">
        <v>84</v>
      </c>
      <c r="BK291" s="213">
        <f>ROUND(I291*H291,2)</f>
        <v>0</v>
      </c>
      <c r="BL291" s="25" t="s">
        <v>219</v>
      </c>
      <c r="BM291" s="25" t="s">
        <v>1397</v>
      </c>
    </row>
    <row r="292" spans="2:65" s="1" customFormat="1" ht="13.5">
      <c r="B292" s="42"/>
      <c r="C292" s="64"/>
      <c r="D292" s="214" t="s">
        <v>210</v>
      </c>
      <c r="E292" s="64"/>
      <c r="F292" s="215" t="s">
        <v>1077</v>
      </c>
      <c r="G292" s="64"/>
      <c r="H292" s="64"/>
      <c r="I292" s="173"/>
      <c r="J292" s="64"/>
      <c r="K292" s="64"/>
      <c r="L292" s="62"/>
      <c r="M292" s="216"/>
      <c r="N292" s="43"/>
      <c r="O292" s="43"/>
      <c r="P292" s="43"/>
      <c r="Q292" s="43"/>
      <c r="R292" s="43"/>
      <c r="S292" s="43"/>
      <c r="T292" s="79"/>
      <c r="AT292" s="25" t="s">
        <v>210</v>
      </c>
      <c r="AU292" s="25" t="s">
        <v>86</v>
      </c>
    </row>
    <row r="293" spans="2:65" s="12" customFormat="1" ht="13.5">
      <c r="B293" s="220"/>
      <c r="C293" s="221"/>
      <c r="D293" s="214" t="s">
        <v>284</v>
      </c>
      <c r="E293" s="222" t="s">
        <v>21</v>
      </c>
      <c r="F293" s="223" t="s">
        <v>1199</v>
      </c>
      <c r="G293" s="221"/>
      <c r="H293" s="224">
        <v>112.09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284</v>
      </c>
      <c r="AU293" s="230" t="s">
        <v>86</v>
      </c>
      <c r="AV293" s="12" t="s">
        <v>86</v>
      </c>
      <c r="AW293" s="12" t="s">
        <v>39</v>
      </c>
      <c r="AX293" s="12" t="s">
        <v>84</v>
      </c>
      <c r="AY293" s="230" t="s">
        <v>201</v>
      </c>
    </row>
    <row r="294" spans="2:65" s="12" customFormat="1" ht="13.5">
      <c r="B294" s="220"/>
      <c r="C294" s="221"/>
      <c r="D294" s="214" t="s">
        <v>284</v>
      </c>
      <c r="E294" s="221"/>
      <c r="F294" s="223" t="s">
        <v>1398</v>
      </c>
      <c r="G294" s="221"/>
      <c r="H294" s="224">
        <v>114.33199999999999</v>
      </c>
      <c r="I294" s="225"/>
      <c r="J294" s="221"/>
      <c r="K294" s="221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284</v>
      </c>
      <c r="AU294" s="230" t="s">
        <v>86</v>
      </c>
      <c r="AV294" s="12" t="s">
        <v>86</v>
      </c>
      <c r="AW294" s="12" t="s">
        <v>6</v>
      </c>
      <c r="AX294" s="12" t="s">
        <v>84</v>
      </c>
      <c r="AY294" s="230" t="s">
        <v>201</v>
      </c>
    </row>
    <row r="295" spans="2:65" s="11" customFormat="1" ht="29.85" customHeight="1">
      <c r="B295" s="186"/>
      <c r="C295" s="187"/>
      <c r="D295" s="188" t="s">
        <v>75</v>
      </c>
      <c r="E295" s="200" t="s">
        <v>226</v>
      </c>
      <c r="F295" s="200" t="s">
        <v>1399</v>
      </c>
      <c r="G295" s="187"/>
      <c r="H295" s="187"/>
      <c r="I295" s="190"/>
      <c r="J295" s="201">
        <f>BK295</f>
        <v>0</v>
      </c>
      <c r="K295" s="187"/>
      <c r="L295" s="192"/>
      <c r="M295" s="193"/>
      <c r="N295" s="194"/>
      <c r="O295" s="194"/>
      <c r="P295" s="195">
        <f>SUM(P296:P306)</f>
        <v>0</v>
      </c>
      <c r="Q295" s="194"/>
      <c r="R295" s="195">
        <f>SUM(R296:R306)</f>
        <v>0.17952506000000001</v>
      </c>
      <c r="S295" s="194"/>
      <c r="T295" s="196">
        <f>SUM(T296:T306)</f>
        <v>0</v>
      </c>
      <c r="AR295" s="197" t="s">
        <v>84</v>
      </c>
      <c r="AT295" s="198" t="s">
        <v>75</v>
      </c>
      <c r="AU295" s="198" t="s">
        <v>84</v>
      </c>
      <c r="AY295" s="197" t="s">
        <v>201</v>
      </c>
      <c r="BK295" s="199">
        <f>SUM(BK296:BK306)</f>
        <v>0</v>
      </c>
    </row>
    <row r="296" spans="2:65" s="1" customFormat="1" ht="16.5" customHeight="1">
      <c r="B296" s="42"/>
      <c r="C296" s="202" t="s">
        <v>728</v>
      </c>
      <c r="D296" s="202" t="s">
        <v>204</v>
      </c>
      <c r="E296" s="203" t="s">
        <v>1400</v>
      </c>
      <c r="F296" s="204" t="s">
        <v>1401</v>
      </c>
      <c r="G296" s="205" t="s">
        <v>281</v>
      </c>
      <c r="H296" s="206">
        <v>108.85299999999999</v>
      </c>
      <c r="I296" s="207"/>
      <c r="J296" s="208">
        <f>ROUND(I296*H296,2)</f>
        <v>0</v>
      </c>
      <c r="K296" s="204" t="s">
        <v>214</v>
      </c>
      <c r="L296" s="62"/>
      <c r="M296" s="209" t="s">
        <v>21</v>
      </c>
      <c r="N296" s="210" t="s">
        <v>47</v>
      </c>
      <c r="O296" s="43"/>
      <c r="P296" s="211">
        <f>O296*H296</f>
        <v>0</v>
      </c>
      <c r="Q296" s="211">
        <v>8.1999999999999998E-4</v>
      </c>
      <c r="R296" s="211">
        <f>Q296*H296</f>
        <v>8.9259459999999999E-2</v>
      </c>
      <c r="S296" s="211">
        <v>0</v>
      </c>
      <c r="T296" s="212">
        <f>S296*H296</f>
        <v>0</v>
      </c>
      <c r="AR296" s="25" t="s">
        <v>219</v>
      </c>
      <c r="AT296" s="25" t="s">
        <v>204</v>
      </c>
      <c r="AU296" s="25" t="s">
        <v>86</v>
      </c>
      <c r="AY296" s="25" t="s">
        <v>201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25" t="s">
        <v>84</v>
      </c>
      <c r="BK296" s="213">
        <f>ROUND(I296*H296,2)</f>
        <v>0</v>
      </c>
      <c r="BL296" s="25" t="s">
        <v>219</v>
      </c>
      <c r="BM296" s="25" t="s">
        <v>1402</v>
      </c>
    </row>
    <row r="297" spans="2:65" s="1" customFormat="1" ht="13.5">
      <c r="B297" s="42"/>
      <c r="C297" s="64"/>
      <c r="D297" s="214" t="s">
        <v>210</v>
      </c>
      <c r="E297" s="64"/>
      <c r="F297" s="215" t="s">
        <v>1403</v>
      </c>
      <c r="G297" s="64"/>
      <c r="H297" s="64"/>
      <c r="I297" s="173"/>
      <c r="J297" s="64"/>
      <c r="K297" s="64"/>
      <c r="L297" s="62"/>
      <c r="M297" s="216"/>
      <c r="N297" s="43"/>
      <c r="O297" s="43"/>
      <c r="P297" s="43"/>
      <c r="Q297" s="43"/>
      <c r="R297" s="43"/>
      <c r="S297" s="43"/>
      <c r="T297" s="79"/>
      <c r="AT297" s="25" t="s">
        <v>210</v>
      </c>
      <c r="AU297" s="25" t="s">
        <v>86</v>
      </c>
    </row>
    <row r="298" spans="2:65" s="12" customFormat="1" ht="13.5">
      <c r="B298" s="220"/>
      <c r="C298" s="221"/>
      <c r="D298" s="214" t="s">
        <v>284</v>
      </c>
      <c r="E298" s="222" t="s">
        <v>21</v>
      </c>
      <c r="F298" s="223" t="s">
        <v>1404</v>
      </c>
      <c r="G298" s="221"/>
      <c r="H298" s="224">
        <v>96.587000000000003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284</v>
      </c>
      <c r="AU298" s="230" t="s">
        <v>86</v>
      </c>
      <c r="AV298" s="12" t="s">
        <v>86</v>
      </c>
      <c r="AW298" s="12" t="s">
        <v>39</v>
      </c>
      <c r="AX298" s="12" t="s">
        <v>76</v>
      </c>
      <c r="AY298" s="230" t="s">
        <v>201</v>
      </c>
    </row>
    <row r="299" spans="2:65" s="12" customFormat="1" ht="13.5">
      <c r="B299" s="220"/>
      <c r="C299" s="221"/>
      <c r="D299" s="214" t="s">
        <v>284</v>
      </c>
      <c r="E299" s="222" t="s">
        <v>21</v>
      </c>
      <c r="F299" s="223" t="s">
        <v>1405</v>
      </c>
      <c r="G299" s="221"/>
      <c r="H299" s="224">
        <v>3.0739999999999998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284</v>
      </c>
      <c r="AU299" s="230" t="s">
        <v>86</v>
      </c>
      <c r="AV299" s="12" t="s">
        <v>86</v>
      </c>
      <c r="AW299" s="12" t="s">
        <v>39</v>
      </c>
      <c r="AX299" s="12" t="s">
        <v>76</v>
      </c>
      <c r="AY299" s="230" t="s">
        <v>201</v>
      </c>
    </row>
    <row r="300" spans="2:65" s="12" customFormat="1" ht="13.5">
      <c r="B300" s="220"/>
      <c r="C300" s="221"/>
      <c r="D300" s="214" t="s">
        <v>284</v>
      </c>
      <c r="E300" s="222" t="s">
        <v>21</v>
      </c>
      <c r="F300" s="223" t="s">
        <v>1406</v>
      </c>
      <c r="G300" s="221"/>
      <c r="H300" s="224">
        <v>9.1920000000000002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284</v>
      </c>
      <c r="AU300" s="230" t="s">
        <v>86</v>
      </c>
      <c r="AV300" s="12" t="s">
        <v>86</v>
      </c>
      <c r="AW300" s="12" t="s">
        <v>39</v>
      </c>
      <c r="AX300" s="12" t="s">
        <v>76</v>
      </c>
      <c r="AY300" s="230" t="s">
        <v>201</v>
      </c>
    </row>
    <row r="301" spans="2:65" s="13" customFormat="1" ht="13.5">
      <c r="B301" s="231"/>
      <c r="C301" s="232"/>
      <c r="D301" s="214" t="s">
        <v>284</v>
      </c>
      <c r="E301" s="233" t="s">
        <v>21</v>
      </c>
      <c r="F301" s="234" t="s">
        <v>293</v>
      </c>
      <c r="G301" s="232"/>
      <c r="H301" s="235">
        <v>108.85299999999999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284</v>
      </c>
      <c r="AU301" s="241" t="s">
        <v>86</v>
      </c>
      <c r="AV301" s="13" t="s">
        <v>219</v>
      </c>
      <c r="AW301" s="13" t="s">
        <v>39</v>
      </c>
      <c r="AX301" s="13" t="s">
        <v>84</v>
      </c>
      <c r="AY301" s="241" t="s">
        <v>201</v>
      </c>
    </row>
    <row r="302" spans="2:65" s="1" customFormat="1" ht="25.5" customHeight="1">
      <c r="B302" s="42"/>
      <c r="C302" s="202" t="s">
        <v>733</v>
      </c>
      <c r="D302" s="202" t="s">
        <v>204</v>
      </c>
      <c r="E302" s="203" t="s">
        <v>1407</v>
      </c>
      <c r="F302" s="204" t="s">
        <v>1408</v>
      </c>
      <c r="G302" s="205" t="s">
        <v>281</v>
      </c>
      <c r="H302" s="206">
        <v>110.08</v>
      </c>
      <c r="I302" s="207"/>
      <c r="J302" s="208">
        <f>ROUND(I302*H302,2)</f>
        <v>0</v>
      </c>
      <c r="K302" s="204" t="s">
        <v>21</v>
      </c>
      <c r="L302" s="62"/>
      <c r="M302" s="209" t="s">
        <v>21</v>
      </c>
      <c r="N302" s="210" t="s">
        <v>47</v>
      </c>
      <c r="O302" s="43"/>
      <c r="P302" s="211">
        <f>O302*H302</f>
        <v>0</v>
      </c>
      <c r="Q302" s="211">
        <v>8.1999999999999998E-4</v>
      </c>
      <c r="R302" s="211">
        <f>Q302*H302</f>
        <v>9.0265600000000001E-2</v>
      </c>
      <c r="S302" s="211">
        <v>0</v>
      </c>
      <c r="T302" s="212">
        <f>S302*H302</f>
        <v>0</v>
      </c>
      <c r="AR302" s="25" t="s">
        <v>219</v>
      </c>
      <c r="AT302" s="25" t="s">
        <v>204</v>
      </c>
      <c r="AU302" s="25" t="s">
        <v>86</v>
      </c>
      <c r="AY302" s="25" t="s">
        <v>201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25" t="s">
        <v>84</v>
      </c>
      <c r="BK302" s="213">
        <f>ROUND(I302*H302,2)</f>
        <v>0</v>
      </c>
      <c r="BL302" s="25" t="s">
        <v>219</v>
      </c>
      <c r="BM302" s="25" t="s">
        <v>1409</v>
      </c>
    </row>
    <row r="303" spans="2:65" s="1" customFormat="1" ht="27">
      <c r="B303" s="42"/>
      <c r="C303" s="64"/>
      <c r="D303" s="214" t="s">
        <v>210</v>
      </c>
      <c r="E303" s="64"/>
      <c r="F303" s="215" t="s">
        <v>1410</v>
      </c>
      <c r="G303" s="64"/>
      <c r="H303" s="64"/>
      <c r="I303" s="173"/>
      <c r="J303" s="64"/>
      <c r="K303" s="64"/>
      <c r="L303" s="62"/>
      <c r="M303" s="216"/>
      <c r="N303" s="43"/>
      <c r="O303" s="43"/>
      <c r="P303" s="43"/>
      <c r="Q303" s="43"/>
      <c r="R303" s="43"/>
      <c r="S303" s="43"/>
      <c r="T303" s="79"/>
      <c r="AT303" s="25" t="s">
        <v>210</v>
      </c>
      <c r="AU303" s="25" t="s">
        <v>86</v>
      </c>
    </row>
    <row r="304" spans="2:65" s="12" customFormat="1" ht="13.5">
      <c r="B304" s="220"/>
      <c r="C304" s="221"/>
      <c r="D304" s="214" t="s">
        <v>284</v>
      </c>
      <c r="E304" s="222" t="s">
        <v>21</v>
      </c>
      <c r="F304" s="223" t="s">
        <v>1411</v>
      </c>
      <c r="G304" s="221"/>
      <c r="H304" s="224">
        <v>98.4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284</v>
      </c>
      <c r="AU304" s="230" t="s">
        <v>86</v>
      </c>
      <c r="AV304" s="12" t="s">
        <v>86</v>
      </c>
      <c r="AW304" s="12" t="s">
        <v>39</v>
      </c>
      <c r="AX304" s="12" t="s">
        <v>76</v>
      </c>
      <c r="AY304" s="230" t="s">
        <v>201</v>
      </c>
    </row>
    <row r="305" spans="2:65" s="12" customFormat="1" ht="13.5">
      <c r="B305" s="220"/>
      <c r="C305" s="221"/>
      <c r="D305" s="214" t="s">
        <v>284</v>
      </c>
      <c r="E305" s="222" t="s">
        <v>21</v>
      </c>
      <c r="F305" s="223" t="s">
        <v>1412</v>
      </c>
      <c r="G305" s="221"/>
      <c r="H305" s="224">
        <v>11.68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284</v>
      </c>
      <c r="AU305" s="230" t="s">
        <v>86</v>
      </c>
      <c r="AV305" s="12" t="s">
        <v>86</v>
      </c>
      <c r="AW305" s="12" t="s">
        <v>39</v>
      </c>
      <c r="AX305" s="12" t="s">
        <v>76</v>
      </c>
      <c r="AY305" s="230" t="s">
        <v>201</v>
      </c>
    </row>
    <row r="306" spans="2:65" s="13" customFormat="1" ht="13.5">
      <c r="B306" s="231"/>
      <c r="C306" s="232"/>
      <c r="D306" s="214" t="s">
        <v>284</v>
      </c>
      <c r="E306" s="233" t="s">
        <v>21</v>
      </c>
      <c r="F306" s="234" t="s">
        <v>293</v>
      </c>
      <c r="G306" s="232"/>
      <c r="H306" s="235">
        <v>110.08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284</v>
      </c>
      <c r="AU306" s="241" t="s">
        <v>86</v>
      </c>
      <c r="AV306" s="13" t="s">
        <v>219</v>
      </c>
      <c r="AW306" s="13" t="s">
        <v>39</v>
      </c>
      <c r="AX306" s="13" t="s">
        <v>84</v>
      </c>
      <c r="AY306" s="241" t="s">
        <v>201</v>
      </c>
    </row>
    <row r="307" spans="2:65" s="11" customFormat="1" ht="29.85" customHeight="1">
      <c r="B307" s="186"/>
      <c r="C307" s="187"/>
      <c r="D307" s="188" t="s">
        <v>75</v>
      </c>
      <c r="E307" s="200" t="s">
        <v>241</v>
      </c>
      <c r="F307" s="200" t="s">
        <v>344</v>
      </c>
      <c r="G307" s="187"/>
      <c r="H307" s="187"/>
      <c r="I307" s="190"/>
      <c r="J307" s="201">
        <f>BK307</f>
        <v>0</v>
      </c>
      <c r="K307" s="187"/>
      <c r="L307" s="192"/>
      <c r="M307" s="193"/>
      <c r="N307" s="194"/>
      <c r="O307" s="194"/>
      <c r="P307" s="195">
        <f>SUM(P308:P397)</f>
        <v>0</v>
      </c>
      <c r="Q307" s="194"/>
      <c r="R307" s="195">
        <f>SUM(R308:R397)</f>
        <v>33.880570499999997</v>
      </c>
      <c r="S307" s="194"/>
      <c r="T307" s="196">
        <f>SUM(T308:T397)</f>
        <v>150.91287999999997</v>
      </c>
      <c r="AR307" s="197" t="s">
        <v>84</v>
      </c>
      <c r="AT307" s="198" t="s">
        <v>75</v>
      </c>
      <c r="AU307" s="198" t="s">
        <v>84</v>
      </c>
      <c r="AY307" s="197" t="s">
        <v>201</v>
      </c>
      <c r="BK307" s="199">
        <f>SUM(BK308:BK397)</f>
        <v>0</v>
      </c>
    </row>
    <row r="308" spans="2:65" s="1" customFormat="1" ht="16.5" customHeight="1">
      <c r="B308" s="42"/>
      <c r="C308" s="202" t="s">
        <v>740</v>
      </c>
      <c r="D308" s="202" t="s">
        <v>204</v>
      </c>
      <c r="E308" s="203" t="s">
        <v>1413</v>
      </c>
      <c r="F308" s="204" t="s">
        <v>1414</v>
      </c>
      <c r="G308" s="205" t="s">
        <v>311</v>
      </c>
      <c r="H308" s="206">
        <v>54</v>
      </c>
      <c r="I308" s="207"/>
      <c r="J308" s="208">
        <f>ROUND(I308*H308,2)</f>
        <v>0</v>
      </c>
      <c r="K308" s="204" t="s">
        <v>214</v>
      </c>
      <c r="L308" s="62"/>
      <c r="M308" s="209" t="s">
        <v>21</v>
      </c>
      <c r="N308" s="210" t="s">
        <v>47</v>
      </c>
      <c r="O308" s="43"/>
      <c r="P308" s="211">
        <f>O308*H308</f>
        <v>0</v>
      </c>
      <c r="Q308" s="211">
        <v>8.4000000000000003E-4</v>
      </c>
      <c r="R308" s="211">
        <f>Q308*H308</f>
        <v>4.5360000000000004E-2</v>
      </c>
      <c r="S308" s="211">
        <v>0</v>
      </c>
      <c r="T308" s="212">
        <f>S308*H308</f>
        <v>0</v>
      </c>
      <c r="AR308" s="25" t="s">
        <v>219</v>
      </c>
      <c r="AT308" s="25" t="s">
        <v>204</v>
      </c>
      <c r="AU308" s="25" t="s">
        <v>86</v>
      </c>
      <c r="AY308" s="25" t="s">
        <v>201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25" t="s">
        <v>84</v>
      </c>
      <c r="BK308" s="213">
        <f>ROUND(I308*H308,2)</f>
        <v>0</v>
      </c>
      <c r="BL308" s="25" t="s">
        <v>219</v>
      </c>
      <c r="BM308" s="25" t="s">
        <v>1415</v>
      </c>
    </row>
    <row r="309" spans="2:65" s="1" customFormat="1" ht="13.5">
      <c r="B309" s="42"/>
      <c r="C309" s="64"/>
      <c r="D309" s="214" t="s">
        <v>210</v>
      </c>
      <c r="E309" s="64"/>
      <c r="F309" s="215" t="s">
        <v>1414</v>
      </c>
      <c r="G309" s="64"/>
      <c r="H309" s="64"/>
      <c r="I309" s="173"/>
      <c r="J309" s="64"/>
      <c r="K309" s="64"/>
      <c r="L309" s="62"/>
      <c r="M309" s="216"/>
      <c r="N309" s="43"/>
      <c r="O309" s="43"/>
      <c r="P309" s="43"/>
      <c r="Q309" s="43"/>
      <c r="R309" s="43"/>
      <c r="S309" s="43"/>
      <c r="T309" s="79"/>
      <c r="AT309" s="25" t="s">
        <v>210</v>
      </c>
      <c r="AU309" s="25" t="s">
        <v>86</v>
      </c>
    </row>
    <row r="310" spans="2:65" s="12" customFormat="1" ht="13.5">
      <c r="B310" s="220"/>
      <c r="C310" s="221"/>
      <c r="D310" s="214" t="s">
        <v>284</v>
      </c>
      <c r="E310" s="222" t="s">
        <v>21</v>
      </c>
      <c r="F310" s="223" t="s">
        <v>1416</v>
      </c>
      <c r="G310" s="221"/>
      <c r="H310" s="224">
        <v>54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284</v>
      </c>
      <c r="AU310" s="230" t="s">
        <v>86</v>
      </c>
      <c r="AV310" s="12" t="s">
        <v>86</v>
      </c>
      <c r="AW310" s="12" t="s">
        <v>39</v>
      </c>
      <c r="AX310" s="12" t="s">
        <v>84</v>
      </c>
      <c r="AY310" s="230" t="s">
        <v>201</v>
      </c>
    </row>
    <row r="311" spans="2:65" s="1" customFormat="1" ht="16.5" customHeight="1">
      <c r="B311" s="42"/>
      <c r="C311" s="255" t="s">
        <v>745</v>
      </c>
      <c r="D311" s="255" t="s">
        <v>497</v>
      </c>
      <c r="E311" s="256" t="s">
        <v>1417</v>
      </c>
      <c r="F311" s="257" t="s">
        <v>1418</v>
      </c>
      <c r="G311" s="258" t="s">
        <v>311</v>
      </c>
      <c r="H311" s="259">
        <v>54</v>
      </c>
      <c r="I311" s="260"/>
      <c r="J311" s="261">
        <f>ROUND(I311*H311,2)</f>
        <v>0</v>
      </c>
      <c r="K311" s="257" t="s">
        <v>21</v>
      </c>
      <c r="L311" s="262"/>
      <c r="M311" s="263" t="s">
        <v>21</v>
      </c>
      <c r="N311" s="264" t="s">
        <v>47</v>
      </c>
      <c r="O311" s="43"/>
      <c r="P311" s="211">
        <f>O311*H311</f>
        <v>0</v>
      </c>
      <c r="Q311" s="211">
        <v>4.648E-2</v>
      </c>
      <c r="R311" s="211">
        <f>Q311*H311</f>
        <v>2.5099200000000002</v>
      </c>
      <c r="S311" s="211">
        <v>0</v>
      </c>
      <c r="T311" s="212">
        <f>S311*H311</f>
        <v>0</v>
      </c>
      <c r="AR311" s="25" t="s">
        <v>235</v>
      </c>
      <c r="AT311" s="25" t="s">
        <v>497</v>
      </c>
      <c r="AU311" s="25" t="s">
        <v>86</v>
      </c>
      <c r="AY311" s="25" t="s">
        <v>201</v>
      </c>
      <c r="BE311" s="213">
        <f>IF(N311="základní",J311,0)</f>
        <v>0</v>
      </c>
      <c r="BF311" s="213">
        <f>IF(N311="snížená",J311,0)</f>
        <v>0</v>
      </c>
      <c r="BG311" s="213">
        <f>IF(N311="zákl. přenesená",J311,0)</f>
        <v>0</v>
      </c>
      <c r="BH311" s="213">
        <f>IF(N311="sníž. přenesená",J311,0)</f>
        <v>0</v>
      </c>
      <c r="BI311" s="213">
        <f>IF(N311="nulová",J311,0)</f>
        <v>0</v>
      </c>
      <c r="BJ311" s="25" t="s">
        <v>84</v>
      </c>
      <c r="BK311" s="213">
        <f>ROUND(I311*H311,2)</f>
        <v>0</v>
      </c>
      <c r="BL311" s="25" t="s">
        <v>219</v>
      </c>
      <c r="BM311" s="25" t="s">
        <v>1419</v>
      </c>
    </row>
    <row r="312" spans="2:65" s="1" customFormat="1" ht="13.5">
      <c r="B312" s="42"/>
      <c r="C312" s="64"/>
      <c r="D312" s="214" t="s">
        <v>210</v>
      </c>
      <c r="E312" s="64"/>
      <c r="F312" s="215" t="s">
        <v>1418</v>
      </c>
      <c r="G312" s="64"/>
      <c r="H312" s="64"/>
      <c r="I312" s="173"/>
      <c r="J312" s="64"/>
      <c r="K312" s="64"/>
      <c r="L312" s="62"/>
      <c r="M312" s="216"/>
      <c r="N312" s="43"/>
      <c r="O312" s="43"/>
      <c r="P312" s="43"/>
      <c r="Q312" s="43"/>
      <c r="R312" s="43"/>
      <c r="S312" s="43"/>
      <c r="T312" s="79"/>
      <c r="AT312" s="25" t="s">
        <v>210</v>
      </c>
      <c r="AU312" s="25" t="s">
        <v>86</v>
      </c>
    </row>
    <row r="313" spans="2:65" s="12" customFormat="1" ht="13.5">
      <c r="B313" s="220"/>
      <c r="C313" s="221"/>
      <c r="D313" s="214" t="s">
        <v>284</v>
      </c>
      <c r="E313" s="222" t="s">
        <v>21</v>
      </c>
      <c r="F313" s="223" t="s">
        <v>1416</v>
      </c>
      <c r="G313" s="221"/>
      <c r="H313" s="224">
        <v>54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284</v>
      </c>
      <c r="AU313" s="230" t="s">
        <v>86</v>
      </c>
      <c r="AV313" s="12" t="s">
        <v>86</v>
      </c>
      <c r="AW313" s="12" t="s">
        <v>39</v>
      </c>
      <c r="AX313" s="12" t="s">
        <v>84</v>
      </c>
      <c r="AY313" s="230" t="s">
        <v>201</v>
      </c>
    </row>
    <row r="314" spans="2:65" s="1" customFormat="1" ht="16.5" customHeight="1">
      <c r="B314" s="42"/>
      <c r="C314" s="202" t="s">
        <v>750</v>
      </c>
      <c r="D314" s="202" t="s">
        <v>204</v>
      </c>
      <c r="E314" s="203" t="s">
        <v>1420</v>
      </c>
      <c r="F314" s="204" t="s">
        <v>1421</v>
      </c>
      <c r="G314" s="205" t="s">
        <v>311</v>
      </c>
      <c r="H314" s="206">
        <v>8</v>
      </c>
      <c r="I314" s="207"/>
      <c r="J314" s="208">
        <f>ROUND(I314*H314,2)</f>
        <v>0</v>
      </c>
      <c r="K314" s="204" t="s">
        <v>214</v>
      </c>
      <c r="L314" s="62"/>
      <c r="M314" s="209" t="s">
        <v>21</v>
      </c>
      <c r="N314" s="210" t="s">
        <v>47</v>
      </c>
      <c r="O314" s="43"/>
      <c r="P314" s="211">
        <f>O314*H314</f>
        <v>0</v>
      </c>
      <c r="Q314" s="211">
        <v>4.4699999999999997E-2</v>
      </c>
      <c r="R314" s="211">
        <f>Q314*H314</f>
        <v>0.35759999999999997</v>
      </c>
      <c r="S314" s="211">
        <v>0</v>
      </c>
      <c r="T314" s="212">
        <f>S314*H314</f>
        <v>0</v>
      </c>
      <c r="AR314" s="25" t="s">
        <v>219</v>
      </c>
      <c r="AT314" s="25" t="s">
        <v>204</v>
      </c>
      <c r="AU314" s="25" t="s">
        <v>86</v>
      </c>
      <c r="AY314" s="25" t="s">
        <v>201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25" t="s">
        <v>84</v>
      </c>
      <c r="BK314" s="213">
        <f>ROUND(I314*H314,2)</f>
        <v>0</v>
      </c>
      <c r="BL314" s="25" t="s">
        <v>219</v>
      </c>
      <c r="BM314" s="25" t="s">
        <v>1422</v>
      </c>
    </row>
    <row r="315" spans="2:65" s="1" customFormat="1" ht="27">
      <c r="B315" s="42"/>
      <c r="C315" s="64"/>
      <c r="D315" s="214" t="s">
        <v>210</v>
      </c>
      <c r="E315" s="64"/>
      <c r="F315" s="215" t="s">
        <v>1423</v>
      </c>
      <c r="G315" s="64"/>
      <c r="H315" s="64"/>
      <c r="I315" s="173"/>
      <c r="J315" s="64"/>
      <c r="K315" s="64"/>
      <c r="L315" s="62"/>
      <c r="M315" s="216"/>
      <c r="N315" s="43"/>
      <c r="O315" s="43"/>
      <c r="P315" s="43"/>
      <c r="Q315" s="43"/>
      <c r="R315" s="43"/>
      <c r="S315" s="43"/>
      <c r="T315" s="79"/>
      <c r="AT315" s="25" t="s">
        <v>210</v>
      </c>
      <c r="AU315" s="25" t="s">
        <v>86</v>
      </c>
    </row>
    <row r="316" spans="2:65" s="12" customFormat="1" ht="13.5">
      <c r="B316" s="220"/>
      <c r="C316" s="221"/>
      <c r="D316" s="214" t="s">
        <v>284</v>
      </c>
      <c r="E316" s="222" t="s">
        <v>21</v>
      </c>
      <c r="F316" s="223" t="s">
        <v>1424</v>
      </c>
      <c r="G316" s="221"/>
      <c r="H316" s="224">
        <v>8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284</v>
      </c>
      <c r="AU316" s="230" t="s">
        <v>86</v>
      </c>
      <c r="AV316" s="12" t="s">
        <v>86</v>
      </c>
      <c r="AW316" s="12" t="s">
        <v>39</v>
      </c>
      <c r="AX316" s="12" t="s">
        <v>84</v>
      </c>
      <c r="AY316" s="230" t="s">
        <v>201</v>
      </c>
    </row>
    <row r="317" spans="2:65" s="1" customFormat="1" ht="25.5" customHeight="1">
      <c r="B317" s="42"/>
      <c r="C317" s="202" t="s">
        <v>758</v>
      </c>
      <c r="D317" s="202" t="s">
        <v>204</v>
      </c>
      <c r="E317" s="203" t="s">
        <v>1425</v>
      </c>
      <c r="F317" s="204" t="s">
        <v>1426</v>
      </c>
      <c r="G317" s="205" t="s">
        <v>311</v>
      </c>
      <c r="H317" s="206">
        <v>63.524999999999999</v>
      </c>
      <c r="I317" s="207"/>
      <c r="J317" s="208">
        <f>ROUND(I317*H317,2)</f>
        <v>0</v>
      </c>
      <c r="K317" s="204" t="s">
        <v>214</v>
      </c>
      <c r="L317" s="62"/>
      <c r="M317" s="209" t="s">
        <v>21</v>
      </c>
      <c r="N317" s="210" t="s">
        <v>47</v>
      </c>
      <c r="O317" s="43"/>
      <c r="P317" s="211">
        <f>O317*H317</f>
        <v>0</v>
      </c>
      <c r="Q317" s="211">
        <v>0.1295</v>
      </c>
      <c r="R317" s="211">
        <f>Q317*H317</f>
        <v>8.2264874999999993</v>
      </c>
      <c r="S317" s="211">
        <v>0</v>
      </c>
      <c r="T317" s="212">
        <f>S317*H317</f>
        <v>0</v>
      </c>
      <c r="AR317" s="25" t="s">
        <v>219</v>
      </c>
      <c r="AT317" s="25" t="s">
        <v>204</v>
      </c>
      <c r="AU317" s="25" t="s">
        <v>86</v>
      </c>
      <c r="AY317" s="25" t="s">
        <v>201</v>
      </c>
      <c r="BE317" s="213">
        <f>IF(N317="základní",J317,0)</f>
        <v>0</v>
      </c>
      <c r="BF317" s="213">
        <f>IF(N317="snížená",J317,0)</f>
        <v>0</v>
      </c>
      <c r="BG317" s="213">
        <f>IF(N317="zákl. přenesená",J317,0)</f>
        <v>0</v>
      </c>
      <c r="BH317" s="213">
        <f>IF(N317="sníž. přenesená",J317,0)</f>
        <v>0</v>
      </c>
      <c r="BI317" s="213">
        <f>IF(N317="nulová",J317,0)</f>
        <v>0</v>
      </c>
      <c r="BJ317" s="25" t="s">
        <v>84</v>
      </c>
      <c r="BK317" s="213">
        <f>ROUND(I317*H317,2)</f>
        <v>0</v>
      </c>
      <c r="BL317" s="25" t="s">
        <v>219</v>
      </c>
      <c r="BM317" s="25" t="s">
        <v>1427</v>
      </c>
    </row>
    <row r="318" spans="2:65" s="1" customFormat="1" ht="27">
      <c r="B318" s="42"/>
      <c r="C318" s="64"/>
      <c r="D318" s="214" t="s">
        <v>210</v>
      </c>
      <c r="E318" s="64"/>
      <c r="F318" s="215" t="s">
        <v>1428</v>
      </c>
      <c r="G318" s="64"/>
      <c r="H318" s="64"/>
      <c r="I318" s="173"/>
      <c r="J318" s="64"/>
      <c r="K318" s="64"/>
      <c r="L318" s="62"/>
      <c r="M318" s="216"/>
      <c r="N318" s="43"/>
      <c r="O318" s="43"/>
      <c r="P318" s="43"/>
      <c r="Q318" s="43"/>
      <c r="R318" s="43"/>
      <c r="S318" s="43"/>
      <c r="T318" s="79"/>
      <c r="AT318" s="25" t="s">
        <v>210</v>
      </c>
      <c r="AU318" s="25" t="s">
        <v>86</v>
      </c>
    </row>
    <row r="319" spans="2:65" s="12" customFormat="1" ht="13.5">
      <c r="B319" s="220"/>
      <c r="C319" s="221"/>
      <c r="D319" s="214" t="s">
        <v>284</v>
      </c>
      <c r="E319" s="222" t="s">
        <v>21</v>
      </c>
      <c r="F319" s="223" t="s">
        <v>1429</v>
      </c>
      <c r="G319" s="221"/>
      <c r="H319" s="224">
        <v>25.41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284</v>
      </c>
      <c r="AU319" s="230" t="s">
        <v>86</v>
      </c>
      <c r="AV319" s="12" t="s">
        <v>86</v>
      </c>
      <c r="AW319" s="12" t="s">
        <v>39</v>
      </c>
      <c r="AX319" s="12" t="s">
        <v>76</v>
      </c>
      <c r="AY319" s="230" t="s">
        <v>201</v>
      </c>
    </row>
    <row r="320" spans="2:65" s="12" customFormat="1" ht="13.5">
      <c r="B320" s="220"/>
      <c r="C320" s="221"/>
      <c r="D320" s="214" t="s">
        <v>284</v>
      </c>
      <c r="E320" s="222" t="s">
        <v>21</v>
      </c>
      <c r="F320" s="223" t="s">
        <v>1430</v>
      </c>
      <c r="G320" s="221"/>
      <c r="H320" s="224">
        <v>38.115000000000002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284</v>
      </c>
      <c r="AU320" s="230" t="s">
        <v>86</v>
      </c>
      <c r="AV320" s="12" t="s">
        <v>86</v>
      </c>
      <c r="AW320" s="12" t="s">
        <v>39</v>
      </c>
      <c r="AX320" s="12" t="s">
        <v>76</v>
      </c>
      <c r="AY320" s="230" t="s">
        <v>201</v>
      </c>
    </row>
    <row r="321" spans="2:65" s="13" customFormat="1" ht="13.5">
      <c r="B321" s="231"/>
      <c r="C321" s="232"/>
      <c r="D321" s="214" t="s">
        <v>284</v>
      </c>
      <c r="E321" s="233" t="s">
        <v>21</v>
      </c>
      <c r="F321" s="234" t="s">
        <v>293</v>
      </c>
      <c r="G321" s="232"/>
      <c r="H321" s="235">
        <v>63.524999999999999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284</v>
      </c>
      <c r="AU321" s="241" t="s">
        <v>86</v>
      </c>
      <c r="AV321" s="13" t="s">
        <v>219</v>
      </c>
      <c r="AW321" s="13" t="s">
        <v>39</v>
      </c>
      <c r="AX321" s="13" t="s">
        <v>84</v>
      </c>
      <c r="AY321" s="241" t="s">
        <v>201</v>
      </c>
    </row>
    <row r="322" spans="2:65" s="1" customFormat="1" ht="16.5" customHeight="1">
      <c r="B322" s="42"/>
      <c r="C322" s="255" t="s">
        <v>763</v>
      </c>
      <c r="D322" s="255" t="s">
        <v>497</v>
      </c>
      <c r="E322" s="256" t="s">
        <v>1431</v>
      </c>
      <c r="F322" s="257" t="s">
        <v>1432</v>
      </c>
      <c r="G322" s="258" t="s">
        <v>311</v>
      </c>
      <c r="H322" s="259">
        <v>63.524999999999999</v>
      </c>
      <c r="I322" s="260"/>
      <c r="J322" s="261">
        <f>ROUND(I322*H322,2)</f>
        <v>0</v>
      </c>
      <c r="K322" s="257" t="s">
        <v>214</v>
      </c>
      <c r="L322" s="262"/>
      <c r="M322" s="263" t="s">
        <v>21</v>
      </c>
      <c r="N322" s="264" t="s">
        <v>47</v>
      </c>
      <c r="O322" s="43"/>
      <c r="P322" s="211">
        <f>O322*H322</f>
        <v>0</v>
      </c>
      <c r="Q322" s="211">
        <v>5.8000000000000003E-2</v>
      </c>
      <c r="R322" s="211">
        <f>Q322*H322</f>
        <v>3.68445</v>
      </c>
      <c r="S322" s="211">
        <v>0</v>
      </c>
      <c r="T322" s="212">
        <f>S322*H322</f>
        <v>0</v>
      </c>
      <c r="AR322" s="25" t="s">
        <v>235</v>
      </c>
      <c r="AT322" s="25" t="s">
        <v>497</v>
      </c>
      <c r="AU322" s="25" t="s">
        <v>86</v>
      </c>
      <c r="AY322" s="25" t="s">
        <v>201</v>
      </c>
      <c r="BE322" s="213">
        <f>IF(N322="základní",J322,0)</f>
        <v>0</v>
      </c>
      <c r="BF322" s="213">
        <f>IF(N322="snížená",J322,0)</f>
        <v>0</v>
      </c>
      <c r="BG322" s="213">
        <f>IF(N322="zákl. přenesená",J322,0)</f>
        <v>0</v>
      </c>
      <c r="BH322" s="213">
        <f>IF(N322="sníž. přenesená",J322,0)</f>
        <v>0</v>
      </c>
      <c r="BI322" s="213">
        <f>IF(N322="nulová",J322,0)</f>
        <v>0</v>
      </c>
      <c r="BJ322" s="25" t="s">
        <v>84</v>
      </c>
      <c r="BK322" s="213">
        <f>ROUND(I322*H322,2)</f>
        <v>0</v>
      </c>
      <c r="BL322" s="25" t="s">
        <v>219</v>
      </c>
      <c r="BM322" s="25" t="s">
        <v>1433</v>
      </c>
    </row>
    <row r="323" spans="2:65" s="1" customFormat="1" ht="13.5">
      <c r="B323" s="42"/>
      <c r="C323" s="64"/>
      <c r="D323" s="214" t="s">
        <v>210</v>
      </c>
      <c r="E323" s="64"/>
      <c r="F323" s="215" t="s">
        <v>1432</v>
      </c>
      <c r="G323" s="64"/>
      <c r="H323" s="64"/>
      <c r="I323" s="173"/>
      <c r="J323" s="64"/>
      <c r="K323" s="64"/>
      <c r="L323" s="62"/>
      <c r="M323" s="216"/>
      <c r="N323" s="43"/>
      <c r="O323" s="43"/>
      <c r="P323" s="43"/>
      <c r="Q323" s="43"/>
      <c r="R323" s="43"/>
      <c r="S323" s="43"/>
      <c r="T323" s="79"/>
      <c r="AT323" s="25" t="s">
        <v>210</v>
      </c>
      <c r="AU323" s="25" t="s">
        <v>86</v>
      </c>
    </row>
    <row r="324" spans="2:65" s="1" customFormat="1" ht="25.5" customHeight="1">
      <c r="B324" s="42"/>
      <c r="C324" s="202" t="s">
        <v>768</v>
      </c>
      <c r="D324" s="202" t="s">
        <v>204</v>
      </c>
      <c r="E324" s="203" t="s">
        <v>1434</v>
      </c>
      <c r="F324" s="204" t="s">
        <v>1435</v>
      </c>
      <c r="G324" s="205" t="s">
        <v>311</v>
      </c>
      <c r="H324" s="206">
        <v>56</v>
      </c>
      <c r="I324" s="207"/>
      <c r="J324" s="208">
        <f>ROUND(I324*H324,2)</f>
        <v>0</v>
      </c>
      <c r="K324" s="204" t="s">
        <v>214</v>
      </c>
      <c r="L324" s="62"/>
      <c r="M324" s="209" t="s">
        <v>21</v>
      </c>
      <c r="N324" s="210" t="s">
        <v>47</v>
      </c>
      <c r="O324" s="43"/>
      <c r="P324" s="211">
        <f>O324*H324</f>
        <v>0</v>
      </c>
      <c r="Q324" s="211">
        <v>4.1250000000000002E-2</v>
      </c>
      <c r="R324" s="211">
        <f>Q324*H324</f>
        <v>2.31</v>
      </c>
      <c r="S324" s="211">
        <v>0</v>
      </c>
      <c r="T324" s="212">
        <f>S324*H324</f>
        <v>0</v>
      </c>
      <c r="AR324" s="25" t="s">
        <v>219</v>
      </c>
      <c r="AT324" s="25" t="s">
        <v>204</v>
      </c>
      <c r="AU324" s="25" t="s">
        <v>86</v>
      </c>
      <c r="AY324" s="25" t="s">
        <v>201</v>
      </c>
      <c r="BE324" s="213">
        <f>IF(N324="základní",J324,0)</f>
        <v>0</v>
      </c>
      <c r="BF324" s="213">
        <f>IF(N324="snížená",J324,0)</f>
        <v>0</v>
      </c>
      <c r="BG324" s="213">
        <f>IF(N324="zákl. přenesená",J324,0)</f>
        <v>0</v>
      </c>
      <c r="BH324" s="213">
        <f>IF(N324="sníž. přenesená",J324,0)</f>
        <v>0</v>
      </c>
      <c r="BI324" s="213">
        <f>IF(N324="nulová",J324,0)</f>
        <v>0</v>
      </c>
      <c r="BJ324" s="25" t="s">
        <v>84</v>
      </c>
      <c r="BK324" s="213">
        <f>ROUND(I324*H324,2)</f>
        <v>0</v>
      </c>
      <c r="BL324" s="25" t="s">
        <v>219</v>
      </c>
      <c r="BM324" s="25" t="s">
        <v>1436</v>
      </c>
    </row>
    <row r="325" spans="2:65" s="1" customFormat="1" ht="13.5">
      <c r="B325" s="42"/>
      <c r="C325" s="64"/>
      <c r="D325" s="214" t="s">
        <v>210</v>
      </c>
      <c r="E325" s="64"/>
      <c r="F325" s="215" t="s">
        <v>1437</v>
      </c>
      <c r="G325" s="64"/>
      <c r="H325" s="64"/>
      <c r="I325" s="173"/>
      <c r="J325" s="64"/>
      <c r="K325" s="64"/>
      <c r="L325" s="62"/>
      <c r="M325" s="216"/>
      <c r="N325" s="43"/>
      <c r="O325" s="43"/>
      <c r="P325" s="43"/>
      <c r="Q325" s="43"/>
      <c r="R325" s="43"/>
      <c r="S325" s="43"/>
      <c r="T325" s="79"/>
      <c r="AT325" s="25" t="s">
        <v>210</v>
      </c>
      <c r="AU325" s="25" t="s">
        <v>86</v>
      </c>
    </row>
    <row r="326" spans="2:65" s="12" customFormat="1" ht="13.5">
      <c r="B326" s="220"/>
      <c r="C326" s="221"/>
      <c r="D326" s="214" t="s">
        <v>284</v>
      </c>
      <c r="E326" s="222" t="s">
        <v>21</v>
      </c>
      <c r="F326" s="223" t="s">
        <v>1438</v>
      </c>
      <c r="G326" s="221"/>
      <c r="H326" s="224">
        <v>56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284</v>
      </c>
      <c r="AU326" s="230" t="s">
        <v>86</v>
      </c>
      <c r="AV326" s="12" t="s">
        <v>86</v>
      </c>
      <c r="AW326" s="12" t="s">
        <v>39</v>
      </c>
      <c r="AX326" s="12" t="s">
        <v>84</v>
      </c>
      <c r="AY326" s="230" t="s">
        <v>201</v>
      </c>
    </row>
    <row r="327" spans="2:65" s="1" customFormat="1" ht="16.5" customHeight="1">
      <c r="B327" s="42"/>
      <c r="C327" s="255" t="s">
        <v>773</v>
      </c>
      <c r="D327" s="255" t="s">
        <v>497</v>
      </c>
      <c r="E327" s="256" t="s">
        <v>899</v>
      </c>
      <c r="F327" s="257" t="s">
        <v>900</v>
      </c>
      <c r="G327" s="258" t="s">
        <v>311</v>
      </c>
      <c r="H327" s="259">
        <v>28</v>
      </c>
      <c r="I327" s="260"/>
      <c r="J327" s="261">
        <f>ROUND(I327*H327,2)</f>
        <v>0</v>
      </c>
      <c r="K327" s="257" t="s">
        <v>214</v>
      </c>
      <c r="L327" s="262"/>
      <c r="M327" s="263" t="s">
        <v>21</v>
      </c>
      <c r="N327" s="264" t="s">
        <v>47</v>
      </c>
      <c r="O327" s="43"/>
      <c r="P327" s="211">
        <f>O327*H327</f>
        <v>0</v>
      </c>
      <c r="Q327" s="211">
        <v>0.104</v>
      </c>
      <c r="R327" s="211">
        <f>Q327*H327</f>
        <v>2.9119999999999999</v>
      </c>
      <c r="S327" s="211">
        <v>0</v>
      </c>
      <c r="T327" s="212">
        <f>S327*H327</f>
        <v>0</v>
      </c>
      <c r="AR327" s="25" t="s">
        <v>235</v>
      </c>
      <c r="AT327" s="25" t="s">
        <v>497</v>
      </c>
      <c r="AU327" s="25" t="s">
        <v>86</v>
      </c>
      <c r="AY327" s="25" t="s">
        <v>201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25" t="s">
        <v>84</v>
      </c>
      <c r="BK327" s="213">
        <f>ROUND(I327*H327,2)</f>
        <v>0</v>
      </c>
      <c r="BL327" s="25" t="s">
        <v>219</v>
      </c>
      <c r="BM327" s="25" t="s">
        <v>1439</v>
      </c>
    </row>
    <row r="328" spans="2:65" s="1" customFormat="1" ht="13.5">
      <c r="B328" s="42"/>
      <c r="C328" s="64"/>
      <c r="D328" s="214" t="s">
        <v>210</v>
      </c>
      <c r="E328" s="64"/>
      <c r="F328" s="215" t="s">
        <v>900</v>
      </c>
      <c r="G328" s="64"/>
      <c r="H328" s="64"/>
      <c r="I328" s="173"/>
      <c r="J328" s="64"/>
      <c r="K328" s="64"/>
      <c r="L328" s="62"/>
      <c r="M328" s="216"/>
      <c r="N328" s="43"/>
      <c r="O328" s="43"/>
      <c r="P328" s="43"/>
      <c r="Q328" s="43"/>
      <c r="R328" s="43"/>
      <c r="S328" s="43"/>
      <c r="T328" s="79"/>
      <c r="AT328" s="25" t="s">
        <v>210</v>
      </c>
      <c r="AU328" s="25" t="s">
        <v>86</v>
      </c>
    </row>
    <row r="329" spans="2:65" s="12" customFormat="1" ht="13.5">
      <c r="B329" s="220"/>
      <c r="C329" s="221"/>
      <c r="D329" s="214" t="s">
        <v>284</v>
      </c>
      <c r="E329" s="222" t="s">
        <v>21</v>
      </c>
      <c r="F329" s="223" t="s">
        <v>1440</v>
      </c>
      <c r="G329" s="221"/>
      <c r="H329" s="224">
        <v>28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284</v>
      </c>
      <c r="AU329" s="230" t="s">
        <v>86</v>
      </c>
      <c r="AV329" s="12" t="s">
        <v>86</v>
      </c>
      <c r="AW329" s="12" t="s">
        <v>39</v>
      </c>
      <c r="AX329" s="12" t="s">
        <v>84</v>
      </c>
      <c r="AY329" s="230" t="s">
        <v>201</v>
      </c>
    </row>
    <row r="330" spans="2:65" s="1" customFormat="1" ht="16.5" customHeight="1">
      <c r="B330" s="42"/>
      <c r="C330" s="255" t="s">
        <v>780</v>
      </c>
      <c r="D330" s="255" t="s">
        <v>497</v>
      </c>
      <c r="E330" s="256" t="s">
        <v>1441</v>
      </c>
      <c r="F330" s="257" t="s">
        <v>1442</v>
      </c>
      <c r="G330" s="258" t="s">
        <v>311</v>
      </c>
      <c r="H330" s="259">
        <v>28</v>
      </c>
      <c r="I330" s="260"/>
      <c r="J330" s="261">
        <f>ROUND(I330*H330,2)</f>
        <v>0</v>
      </c>
      <c r="K330" s="257" t="s">
        <v>214</v>
      </c>
      <c r="L330" s="262"/>
      <c r="M330" s="263" t="s">
        <v>21</v>
      </c>
      <c r="N330" s="264" t="s">
        <v>47</v>
      </c>
      <c r="O330" s="43"/>
      <c r="P330" s="211">
        <f>O330*H330</f>
        <v>0</v>
      </c>
      <c r="Q330" s="211">
        <v>0.125</v>
      </c>
      <c r="R330" s="211">
        <f>Q330*H330</f>
        <v>3.5</v>
      </c>
      <c r="S330" s="211">
        <v>0</v>
      </c>
      <c r="T330" s="212">
        <f>S330*H330</f>
        <v>0</v>
      </c>
      <c r="AR330" s="25" t="s">
        <v>235</v>
      </c>
      <c r="AT330" s="25" t="s">
        <v>497</v>
      </c>
      <c r="AU330" s="25" t="s">
        <v>86</v>
      </c>
      <c r="AY330" s="25" t="s">
        <v>201</v>
      </c>
      <c r="BE330" s="213">
        <f>IF(N330="základní",J330,0)</f>
        <v>0</v>
      </c>
      <c r="BF330" s="213">
        <f>IF(N330="snížená",J330,0)</f>
        <v>0</v>
      </c>
      <c r="BG330" s="213">
        <f>IF(N330="zákl. přenesená",J330,0)</f>
        <v>0</v>
      </c>
      <c r="BH330" s="213">
        <f>IF(N330="sníž. přenesená",J330,0)</f>
        <v>0</v>
      </c>
      <c r="BI330" s="213">
        <f>IF(N330="nulová",J330,0)</f>
        <v>0</v>
      </c>
      <c r="BJ330" s="25" t="s">
        <v>84</v>
      </c>
      <c r="BK330" s="213">
        <f>ROUND(I330*H330,2)</f>
        <v>0</v>
      </c>
      <c r="BL330" s="25" t="s">
        <v>219</v>
      </c>
      <c r="BM330" s="25" t="s">
        <v>1443</v>
      </c>
    </row>
    <row r="331" spans="2:65" s="1" customFormat="1" ht="13.5">
      <c r="B331" s="42"/>
      <c r="C331" s="64"/>
      <c r="D331" s="214" t="s">
        <v>210</v>
      </c>
      <c r="E331" s="64"/>
      <c r="F331" s="215" t="s">
        <v>1442</v>
      </c>
      <c r="G331" s="64"/>
      <c r="H331" s="64"/>
      <c r="I331" s="173"/>
      <c r="J331" s="64"/>
      <c r="K331" s="64"/>
      <c r="L331" s="62"/>
      <c r="M331" s="216"/>
      <c r="N331" s="43"/>
      <c r="O331" s="43"/>
      <c r="P331" s="43"/>
      <c r="Q331" s="43"/>
      <c r="R331" s="43"/>
      <c r="S331" s="43"/>
      <c r="T331" s="79"/>
      <c r="AT331" s="25" t="s">
        <v>210</v>
      </c>
      <c r="AU331" s="25" t="s">
        <v>86</v>
      </c>
    </row>
    <row r="332" spans="2:65" s="12" customFormat="1" ht="13.5">
      <c r="B332" s="220"/>
      <c r="C332" s="221"/>
      <c r="D332" s="214" t="s">
        <v>284</v>
      </c>
      <c r="E332" s="222" t="s">
        <v>21</v>
      </c>
      <c r="F332" s="223" t="s">
        <v>1440</v>
      </c>
      <c r="G332" s="221"/>
      <c r="H332" s="224">
        <v>28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284</v>
      </c>
      <c r="AU332" s="230" t="s">
        <v>86</v>
      </c>
      <c r="AV332" s="12" t="s">
        <v>86</v>
      </c>
      <c r="AW332" s="12" t="s">
        <v>39</v>
      </c>
      <c r="AX332" s="12" t="s">
        <v>84</v>
      </c>
      <c r="AY332" s="230" t="s">
        <v>201</v>
      </c>
    </row>
    <row r="333" spans="2:65" s="1" customFormat="1" ht="16.5" customHeight="1">
      <c r="B333" s="42"/>
      <c r="C333" s="202" t="s">
        <v>785</v>
      </c>
      <c r="D333" s="202" t="s">
        <v>204</v>
      </c>
      <c r="E333" s="203" t="s">
        <v>1444</v>
      </c>
      <c r="F333" s="204" t="s">
        <v>1445</v>
      </c>
      <c r="G333" s="205" t="s">
        <v>311</v>
      </c>
      <c r="H333" s="206">
        <v>2</v>
      </c>
      <c r="I333" s="207"/>
      <c r="J333" s="208">
        <f>ROUND(I333*H333,2)</f>
        <v>0</v>
      </c>
      <c r="K333" s="204" t="s">
        <v>214</v>
      </c>
      <c r="L333" s="62"/>
      <c r="M333" s="209" t="s">
        <v>21</v>
      </c>
      <c r="N333" s="210" t="s">
        <v>47</v>
      </c>
      <c r="O333" s="43"/>
      <c r="P333" s="211">
        <f>O333*H333</f>
        <v>0</v>
      </c>
      <c r="Q333" s="211">
        <v>0.10095</v>
      </c>
      <c r="R333" s="211">
        <f>Q333*H333</f>
        <v>0.2019</v>
      </c>
      <c r="S333" s="211">
        <v>0</v>
      </c>
      <c r="T333" s="212">
        <f>S333*H333</f>
        <v>0</v>
      </c>
      <c r="AR333" s="25" t="s">
        <v>219</v>
      </c>
      <c r="AT333" s="25" t="s">
        <v>204</v>
      </c>
      <c r="AU333" s="25" t="s">
        <v>86</v>
      </c>
      <c r="AY333" s="25" t="s">
        <v>201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25" t="s">
        <v>84</v>
      </c>
      <c r="BK333" s="213">
        <f>ROUND(I333*H333,2)</f>
        <v>0</v>
      </c>
      <c r="BL333" s="25" t="s">
        <v>219</v>
      </c>
      <c r="BM333" s="25" t="s">
        <v>1446</v>
      </c>
    </row>
    <row r="334" spans="2:65" s="1" customFormat="1" ht="27">
      <c r="B334" s="42"/>
      <c r="C334" s="64"/>
      <c r="D334" s="214" t="s">
        <v>210</v>
      </c>
      <c r="E334" s="64"/>
      <c r="F334" s="215" t="s">
        <v>1447</v>
      </c>
      <c r="G334" s="64"/>
      <c r="H334" s="64"/>
      <c r="I334" s="173"/>
      <c r="J334" s="64"/>
      <c r="K334" s="64"/>
      <c r="L334" s="62"/>
      <c r="M334" s="216"/>
      <c r="N334" s="43"/>
      <c r="O334" s="43"/>
      <c r="P334" s="43"/>
      <c r="Q334" s="43"/>
      <c r="R334" s="43"/>
      <c r="S334" s="43"/>
      <c r="T334" s="79"/>
      <c r="AT334" s="25" t="s">
        <v>210</v>
      </c>
      <c r="AU334" s="25" t="s">
        <v>86</v>
      </c>
    </row>
    <row r="335" spans="2:65" s="12" customFormat="1" ht="13.5">
      <c r="B335" s="220"/>
      <c r="C335" s="221"/>
      <c r="D335" s="214" t="s">
        <v>284</v>
      </c>
      <c r="E335" s="222" t="s">
        <v>21</v>
      </c>
      <c r="F335" s="223" t="s">
        <v>1448</v>
      </c>
      <c r="G335" s="221"/>
      <c r="H335" s="224">
        <v>2</v>
      </c>
      <c r="I335" s="225"/>
      <c r="J335" s="221"/>
      <c r="K335" s="221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284</v>
      </c>
      <c r="AU335" s="230" t="s">
        <v>86</v>
      </c>
      <c r="AV335" s="12" t="s">
        <v>86</v>
      </c>
      <c r="AW335" s="12" t="s">
        <v>39</v>
      </c>
      <c r="AX335" s="12" t="s">
        <v>84</v>
      </c>
      <c r="AY335" s="230" t="s">
        <v>201</v>
      </c>
    </row>
    <row r="336" spans="2:65" s="1" customFormat="1" ht="16.5" customHeight="1">
      <c r="B336" s="42"/>
      <c r="C336" s="255" t="s">
        <v>792</v>
      </c>
      <c r="D336" s="255" t="s">
        <v>497</v>
      </c>
      <c r="E336" s="256" t="s">
        <v>1449</v>
      </c>
      <c r="F336" s="257" t="s">
        <v>1450</v>
      </c>
      <c r="G336" s="258" t="s">
        <v>311</v>
      </c>
      <c r="H336" s="259">
        <v>2</v>
      </c>
      <c r="I336" s="260"/>
      <c r="J336" s="261">
        <f>ROUND(I336*H336,2)</f>
        <v>0</v>
      </c>
      <c r="K336" s="257" t="s">
        <v>21</v>
      </c>
      <c r="L336" s="262"/>
      <c r="M336" s="263" t="s">
        <v>21</v>
      </c>
      <c r="N336" s="264" t="s">
        <v>47</v>
      </c>
      <c r="O336" s="43"/>
      <c r="P336" s="211">
        <f>O336*H336</f>
        <v>0</v>
      </c>
      <c r="Q336" s="211">
        <v>3.3599999999999998E-2</v>
      </c>
      <c r="R336" s="211">
        <f>Q336*H336</f>
        <v>6.7199999999999996E-2</v>
      </c>
      <c r="S336" s="211">
        <v>0</v>
      </c>
      <c r="T336" s="212">
        <f>S336*H336</f>
        <v>0</v>
      </c>
      <c r="AR336" s="25" t="s">
        <v>235</v>
      </c>
      <c r="AT336" s="25" t="s">
        <v>497</v>
      </c>
      <c r="AU336" s="25" t="s">
        <v>86</v>
      </c>
      <c r="AY336" s="25" t="s">
        <v>201</v>
      </c>
      <c r="BE336" s="213">
        <f>IF(N336="základní",J336,0)</f>
        <v>0</v>
      </c>
      <c r="BF336" s="213">
        <f>IF(N336="snížená",J336,0)</f>
        <v>0</v>
      </c>
      <c r="BG336" s="213">
        <f>IF(N336="zákl. přenesená",J336,0)</f>
        <v>0</v>
      </c>
      <c r="BH336" s="213">
        <f>IF(N336="sníž. přenesená",J336,0)</f>
        <v>0</v>
      </c>
      <c r="BI336" s="213">
        <f>IF(N336="nulová",J336,0)</f>
        <v>0</v>
      </c>
      <c r="BJ336" s="25" t="s">
        <v>84</v>
      </c>
      <c r="BK336" s="213">
        <f>ROUND(I336*H336,2)</f>
        <v>0</v>
      </c>
      <c r="BL336" s="25" t="s">
        <v>219</v>
      </c>
      <c r="BM336" s="25" t="s">
        <v>1451</v>
      </c>
    </row>
    <row r="337" spans="2:65" s="1" customFormat="1" ht="13.5">
      <c r="B337" s="42"/>
      <c r="C337" s="64"/>
      <c r="D337" s="214" t="s">
        <v>210</v>
      </c>
      <c r="E337" s="64"/>
      <c r="F337" s="215" t="s">
        <v>1450</v>
      </c>
      <c r="G337" s="64"/>
      <c r="H337" s="64"/>
      <c r="I337" s="173"/>
      <c r="J337" s="64"/>
      <c r="K337" s="64"/>
      <c r="L337" s="62"/>
      <c r="M337" s="216"/>
      <c r="N337" s="43"/>
      <c r="O337" s="43"/>
      <c r="P337" s="43"/>
      <c r="Q337" s="43"/>
      <c r="R337" s="43"/>
      <c r="S337" s="43"/>
      <c r="T337" s="79"/>
      <c r="AT337" s="25" t="s">
        <v>210</v>
      </c>
      <c r="AU337" s="25" t="s">
        <v>86</v>
      </c>
    </row>
    <row r="338" spans="2:65" s="12" customFormat="1" ht="13.5">
      <c r="B338" s="220"/>
      <c r="C338" s="221"/>
      <c r="D338" s="214" t="s">
        <v>284</v>
      </c>
      <c r="E338" s="222" t="s">
        <v>21</v>
      </c>
      <c r="F338" s="223" t="s">
        <v>1452</v>
      </c>
      <c r="G338" s="221"/>
      <c r="H338" s="224">
        <v>2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284</v>
      </c>
      <c r="AU338" s="230" t="s">
        <v>86</v>
      </c>
      <c r="AV338" s="12" t="s">
        <v>86</v>
      </c>
      <c r="AW338" s="12" t="s">
        <v>39</v>
      </c>
      <c r="AX338" s="12" t="s">
        <v>84</v>
      </c>
      <c r="AY338" s="230" t="s">
        <v>201</v>
      </c>
    </row>
    <row r="339" spans="2:65" s="1" customFormat="1" ht="16.5" customHeight="1">
      <c r="B339" s="42"/>
      <c r="C339" s="202" t="s">
        <v>796</v>
      </c>
      <c r="D339" s="202" t="s">
        <v>204</v>
      </c>
      <c r="E339" s="203" t="s">
        <v>1453</v>
      </c>
      <c r="F339" s="204" t="s">
        <v>1454</v>
      </c>
      <c r="G339" s="205" t="s">
        <v>311</v>
      </c>
      <c r="H339" s="206">
        <v>33.159999999999997</v>
      </c>
      <c r="I339" s="207"/>
      <c r="J339" s="208">
        <f>ROUND(I339*H339,2)</f>
        <v>0</v>
      </c>
      <c r="K339" s="204" t="s">
        <v>214</v>
      </c>
      <c r="L339" s="62"/>
      <c r="M339" s="209" t="s">
        <v>21</v>
      </c>
      <c r="N339" s="210" t="s">
        <v>47</v>
      </c>
      <c r="O339" s="43"/>
      <c r="P339" s="211">
        <f>O339*H339</f>
        <v>0</v>
      </c>
      <c r="Q339" s="211">
        <v>2.2200000000000002E-3</v>
      </c>
      <c r="R339" s="211">
        <f>Q339*H339</f>
        <v>7.3615199999999992E-2</v>
      </c>
      <c r="S339" s="211">
        <v>0</v>
      </c>
      <c r="T339" s="212">
        <f>S339*H339</f>
        <v>0</v>
      </c>
      <c r="AR339" s="25" t="s">
        <v>219</v>
      </c>
      <c r="AT339" s="25" t="s">
        <v>204</v>
      </c>
      <c r="AU339" s="25" t="s">
        <v>86</v>
      </c>
      <c r="AY339" s="25" t="s">
        <v>201</v>
      </c>
      <c r="BE339" s="213">
        <f>IF(N339="základní",J339,0)</f>
        <v>0</v>
      </c>
      <c r="BF339" s="213">
        <f>IF(N339="snížená",J339,0)</f>
        <v>0</v>
      </c>
      <c r="BG339" s="213">
        <f>IF(N339="zákl. přenesená",J339,0)</f>
        <v>0</v>
      </c>
      <c r="BH339" s="213">
        <f>IF(N339="sníž. přenesená",J339,0)</f>
        <v>0</v>
      </c>
      <c r="BI339" s="213">
        <f>IF(N339="nulová",J339,0)</f>
        <v>0</v>
      </c>
      <c r="BJ339" s="25" t="s">
        <v>84</v>
      </c>
      <c r="BK339" s="213">
        <f>ROUND(I339*H339,2)</f>
        <v>0</v>
      </c>
      <c r="BL339" s="25" t="s">
        <v>219</v>
      </c>
      <c r="BM339" s="25" t="s">
        <v>1455</v>
      </c>
    </row>
    <row r="340" spans="2:65" s="1" customFormat="1" ht="13.5">
      <c r="B340" s="42"/>
      <c r="C340" s="64"/>
      <c r="D340" s="214" t="s">
        <v>210</v>
      </c>
      <c r="E340" s="64"/>
      <c r="F340" s="215" t="s">
        <v>1456</v>
      </c>
      <c r="G340" s="64"/>
      <c r="H340" s="64"/>
      <c r="I340" s="173"/>
      <c r="J340" s="64"/>
      <c r="K340" s="64"/>
      <c r="L340" s="62"/>
      <c r="M340" s="216"/>
      <c r="N340" s="43"/>
      <c r="O340" s="43"/>
      <c r="P340" s="43"/>
      <c r="Q340" s="43"/>
      <c r="R340" s="43"/>
      <c r="S340" s="43"/>
      <c r="T340" s="79"/>
      <c r="AT340" s="25" t="s">
        <v>210</v>
      </c>
      <c r="AU340" s="25" t="s">
        <v>86</v>
      </c>
    </row>
    <row r="341" spans="2:65" s="12" customFormat="1" ht="13.5">
      <c r="B341" s="220"/>
      <c r="C341" s="221"/>
      <c r="D341" s="214" t="s">
        <v>284</v>
      </c>
      <c r="E341" s="222" t="s">
        <v>21</v>
      </c>
      <c r="F341" s="223" t="s">
        <v>1457</v>
      </c>
      <c r="G341" s="221"/>
      <c r="H341" s="224">
        <v>33.159999999999997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284</v>
      </c>
      <c r="AU341" s="230" t="s">
        <v>86</v>
      </c>
      <c r="AV341" s="12" t="s">
        <v>86</v>
      </c>
      <c r="AW341" s="12" t="s">
        <v>39</v>
      </c>
      <c r="AX341" s="12" t="s">
        <v>84</v>
      </c>
      <c r="AY341" s="230" t="s">
        <v>201</v>
      </c>
    </row>
    <row r="342" spans="2:65" s="1" customFormat="1" ht="16.5" customHeight="1">
      <c r="B342" s="42"/>
      <c r="C342" s="255" t="s">
        <v>802</v>
      </c>
      <c r="D342" s="255" t="s">
        <v>497</v>
      </c>
      <c r="E342" s="256" t="s">
        <v>1458</v>
      </c>
      <c r="F342" s="257" t="s">
        <v>1459</v>
      </c>
      <c r="G342" s="258" t="s">
        <v>311</v>
      </c>
      <c r="H342" s="259">
        <v>33.159999999999997</v>
      </c>
      <c r="I342" s="260"/>
      <c r="J342" s="261">
        <f>ROUND(I342*H342,2)</f>
        <v>0</v>
      </c>
      <c r="K342" s="257" t="s">
        <v>21</v>
      </c>
      <c r="L342" s="262"/>
      <c r="M342" s="263" t="s">
        <v>21</v>
      </c>
      <c r="N342" s="264" t="s">
        <v>47</v>
      </c>
      <c r="O342" s="43"/>
      <c r="P342" s="211">
        <f>O342*H342</f>
        <v>0</v>
      </c>
      <c r="Q342" s="211">
        <v>0</v>
      </c>
      <c r="R342" s="211">
        <f>Q342*H342</f>
        <v>0</v>
      </c>
      <c r="S342" s="211">
        <v>0</v>
      </c>
      <c r="T342" s="212">
        <f>S342*H342</f>
        <v>0</v>
      </c>
      <c r="AR342" s="25" t="s">
        <v>235</v>
      </c>
      <c r="AT342" s="25" t="s">
        <v>497</v>
      </c>
      <c r="AU342" s="25" t="s">
        <v>86</v>
      </c>
      <c r="AY342" s="25" t="s">
        <v>201</v>
      </c>
      <c r="BE342" s="213">
        <f>IF(N342="základní",J342,0)</f>
        <v>0</v>
      </c>
      <c r="BF342" s="213">
        <f>IF(N342="snížená",J342,0)</f>
        <v>0</v>
      </c>
      <c r="BG342" s="213">
        <f>IF(N342="zákl. přenesená",J342,0)</f>
        <v>0</v>
      </c>
      <c r="BH342" s="213">
        <f>IF(N342="sníž. přenesená",J342,0)</f>
        <v>0</v>
      </c>
      <c r="BI342" s="213">
        <f>IF(N342="nulová",J342,0)</f>
        <v>0</v>
      </c>
      <c r="BJ342" s="25" t="s">
        <v>84</v>
      </c>
      <c r="BK342" s="213">
        <f>ROUND(I342*H342,2)</f>
        <v>0</v>
      </c>
      <c r="BL342" s="25" t="s">
        <v>219</v>
      </c>
      <c r="BM342" s="25" t="s">
        <v>1460</v>
      </c>
    </row>
    <row r="343" spans="2:65" s="1" customFormat="1" ht="13.5">
      <c r="B343" s="42"/>
      <c r="C343" s="64"/>
      <c r="D343" s="214" t="s">
        <v>210</v>
      </c>
      <c r="E343" s="64"/>
      <c r="F343" s="215" t="s">
        <v>1459</v>
      </c>
      <c r="G343" s="64"/>
      <c r="H343" s="64"/>
      <c r="I343" s="173"/>
      <c r="J343" s="64"/>
      <c r="K343" s="64"/>
      <c r="L343" s="62"/>
      <c r="M343" s="216"/>
      <c r="N343" s="43"/>
      <c r="O343" s="43"/>
      <c r="P343" s="43"/>
      <c r="Q343" s="43"/>
      <c r="R343" s="43"/>
      <c r="S343" s="43"/>
      <c r="T343" s="79"/>
      <c r="AT343" s="25" t="s">
        <v>210</v>
      </c>
      <c r="AU343" s="25" t="s">
        <v>86</v>
      </c>
    </row>
    <row r="344" spans="2:65" s="1" customFormat="1" ht="25.5" customHeight="1">
      <c r="B344" s="42"/>
      <c r="C344" s="202" t="s">
        <v>808</v>
      </c>
      <c r="D344" s="202" t="s">
        <v>204</v>
      </c>
      <c r="E344" s="203" t="s">
        <v>1461</v>
      </c>
      <c r="F344" s="204" t="s">
        <v>1462</v>
      </c>
      <c r="G344" s="205" t="s">
        <v>311</v>
      </c>
      <c r="H344" s="206">
        <v>33.159999999999997</v>
      </c>
      <c r="I344" s="207"/>
      <c r="J344" s="208">
        <f>ROUND(I344*H344,2)</f>
        <v>0</v>
      </c>
      <c r="K344" s="204" t="s">
        <v>214</v>
      </c>
      <c r="L344" s="62"/>
      <c r="M344" s="209" t="s">
        <v>21</v>
      </c>
      <c r="N344" s="210" t="s">
        <v>47</v>
      </c>
      <c r="O344" s="43"/>
      <c r="P344" s="211">
        <f>O344*H344</f>
        <v>0</v>
      </c>
      <c r="Q344" s="211">
        <v>5.7499999999999999E-3</v>
      </c>
      <c r="R344" s="211">
        <f>Q344*H344</f>
        <v>0.19066999999999998</v>
      </c>
      <c r="S344" s="211">
        <v>0</v>
      </c>
      <c r="T344" s="212">
        <f>S344*H344</f>
        <v>0</v>
      </c>
      <c r="AR344" s="25" t="s">
        <v>219</v>
      </c>
      <c r="AT344" s="25" t="s">
        <v>204</v>
      </c>
      <c r="AU344" s="25" t="s">
        <v>86</v>
      </c>
      <c r="AY344" s="25" t="s">
        <v>201</v>
      </c>
      <c r="BE344" s="213">
        <f>IF(N344="základní",J344,0)</f>
        <v>0</v>
      </c>
      <c r="BF344" s="213">
        <f>IF(N344="snížená",J344,0)</f>
        <v>0</v>
      </c>
      <c r="BG344" s="213">
        <f>IF(N344="zákl. přenesená",J344,0)</f>
        <v>0</v>
      </c>
      <c r="BH344" s="213">
        <f>IF(N344="sníž. přenesená",J344,0)</f>
        <v>0</v>
      </c>
      <c r="BI344" s="213">
        <f>IF(N344="nulová",J344,0)</f>
        <v>0</v>
      </c>
      <c r="BJ344" s="25" t="s">
        <v>84</v>
      </c>
      <c r="BK344" s="213">
        <f>ROUND(I344*H344,2)</f>
        <v>0</v>
      </c>
      <c r="BL344" s="25" t="s">
        <v>219</v>
      </c>
      <c r="BM344" s="25" t="s">
        <v>1463</v>
      </c>
    </row>
    <row r="345" spans="2:65" s="1" customFormat="1" ht="27">
      <c r="B345" s="42"/>
      <c r="C345" s="64"/>
      <c r="D345" s="214" t="s">
        <v>210</v>
      </c>
      <c r="E345" s="64"/>
      <c r="F345" s="215" t="s">
        <v>1464</v>
      </c>
      <c r="G345" s="64"/>
      <c r="H345" s="64"/>
      <c r="I345" s="173"/>
      <c r="J345" s="64"/>
      <c r="K345" s="64"/>
      <c r="L345" s="62"/>
      <c r="M345" s="216"/>
      <c r="N345" s="43"/>
      <c r="O345" s="43"/>
      <c r="P345" s="43"/>
      <c r="Q345" s="43"/>
      <c r="R345" s="43"/>
      <c r="S345" s="43"/>
      <c r="T345" s="79"/>
      <c r="AT345" s="25" t="s">
        <v>210</v>
      </c>
      <c r="AU345" s="25" t="s">
        <v>86</v>
      </c>
    </row>
    <row r="346" spans="2:65" s="12" customFormat="1" ht="13.5">
      <c r="B346" s="220"/>
      <c r="C346" s="221"/>
      <c r="D346" s="214" t="s">
        <v>284</v>
      </c>
      <c r="E346" s="222" t="s">
        <v>21</v>
      </c>
      <c r="F346" s="223" t="s">
        <v>1465</v>
      </c>
      <c r="G346" s="221"/>
      <c r="H346" s="224">
        <v>33.159999999999997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284</v>
      </c>
      <c r="AU346" s="230" t="s">
        <v>86</v>
      </c>
      <c r="AV346" s="12" t="s">
        <v>86</v>
      </c>
      <c r="AW346" s="12" t="s">
        <v>39</v>
      </c>
      <c r="AX346" s="12" t="s">
        <v>84</v>
      </c>
      <c r="AY346" s="230" t="s">
        <v>201</v>
      </c>
    </row>
    <row r="347" spans="2:65" s="1" customFormat="1" ht="16.5" customHeight="1">
      <c r="B347" s="42"/>
      <c r="C347" s="202" t="s">
        <v>814</v>
      </c>
      <c r="D347" s="202" t="s">
        <v>204</v>
      </c>
      <c r="E347" s="203" t="s">
        <v>1466</v>
      </c>
      <c r="F347" s="204" t="s">
        <v>1467</v>
      </c>
      <c r="G347" s="205" t="s">
        <v>229</v>
      </c>
      <c r="H347" s="206">
        <v>1</v>
      </c>
      <c r="I347" s="207"/>
      <c r="J347" s="208">
        <f>ROUND(I347*H347,2)</f>
        <v>0</v>
      </c>
      <c r="K347" s="204" t="s">
        <v>214</v>
      </c>
      <c r="L347" s="62"/>
      <c r="M347" s="209" t="s">
        <v>21</v>
      </c>
      <c r="N347" s="210" t="s">
        <v>47</v>
      </c>
      <c r="O347" s="43"/>
      <c r="P347" s="211">
        <f>O347*H347</f>
        <v>0</v>
      </c>
      <c r="Q347" s="211">
        <v>6.4900000000000001E-3</v>
      </c>
      <c r="R347" s="211">
        <f>Q347*H347</f>
        <v>6.4900000000000001E-3</v>
      </c>
      <c r="S347" s="211">
        <v>0</v>
      </c>
      <c r="T347" s="212">
        <f>S347*H347</f>
        <v>0</v>
      </c>
      <c r="AR347" s="25" t="s">
        <v>219</v>
      </c>
      <c r="AT347" s="25" t="s">
        <v>204</v>
      </c>
      <c r="AU347" s="25" t="s">
        <v>86</v>
      </c>
      <c r="AY347" s="25" t="s">
        <v>201</v>
      </c>
      <c r="BE347" s="213">
        <f>IF(N347="základní",J347,0)</f>
        <v>0</v>
      </c>
      <c r="BF347" s="213">
        <f>IF(N347="snížená",J347,0)</f>
        <v>0</v>
      </c>
      <c r="BG347" s="213">
        <f>IF(N347="zákl. přenesená",J347,0)</f>
        <v>0</v>
      </c>
      <c r="BH347" s="213">
        <f>IF(N347="sníž. přenesená",J347,0)</f>
        <v>0</v>
      </c>
      <c r="BI347" s="213">
        <f>IF(N347="nulová",J347,0)</f>
        <v>0</v>
      </c>
      <c r="BJ347" s="25" t="s">
        <v>84</v>
      </c>
      <c r="BK347" s="213">
        <f>ROUND(I347*H347,2)</f>
        <v>0</v>
      </c>
      <c r="BL347" s="25" t="s">
        <v>219</v>
      </c>
      <c r="BM347" s="25" t="s">
        <v>1468</v>
      </c>
    </row>
    <row r="348" spans="2:65" s="1" customFormat="1" ht="13.5">
      <c r="B348" s="42"/>
      <c r="C348" s="64"/>
      <c r="D348" s="214" t="s">
        <v>210</v>
      </c>
      <c r="E348" s="64"/>
      <c r="F348" s="215" t="s">
        <v>1469</v>
      </c>
      <c r="G348" s="64"/>
      <c r="H348" s="64"/>
      <c r="I348" s="173"/>
      <c r="J348" s="64"/>
      <c r="K348" s="64"/>
      <c r="L348" s="62"/>
      <c r="M348" s="216"/>
      <c r="N348" s="43"/>
      <c r="O348" s="43"/>
      <c r="P348" s="43"/>
      <c r="Q348" s="43"/>
      <c r="R348" s="43"/>
      <c r="S348" s="43"/>
      <c r="T348" s="79"/>
      <c r="AT348" s="25" t="s">
        <v>210</v>
      </c>
      <c r="AU348" s="25" t="s">
        <v>86</v>
      </c>
    </row>
    <row r="349" spans="2:65" s="12" customFormat="1" ht="13.5">
      <c r="B349" s="220"/>
      <c r="C349" s="221"/>
      <c r="D349" s="214" t="s">
        <v>284</v>
      </c>
      <c r="E349" s="222" t="s">
        <v>21</v>
      </c>
      <c r="F349" s="223" t="s">
        <v>1470</v>
      </c>
      <c r="G349" s="221"/>
      <c r="H349" s="224">
        <v>1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284</v>
      </c>
      <c r="AU349" s="230" t="s">
        <v>86</v>
      </c>
      <c r="AV349" s="12" t="s">
        <v>86</v>
      </c>
      <c r="AW349" s="12" t="s">
        <v>39</v>
      </c>
      <c r="AX349" s="12" t="s">
        <v>84</v>
      </c>
      <c r="AY349" s="230" t="s">
        <v>201</v>
      </c>
    </row>
    <row r="350" spans="2:65" s="1" customFormat="1" ht="16.5" customHeight="1">
      <c r="B350" s="42"/>
      <c r="C350" s="202" t="s">
        <v>820</v>
      </c>
      <c r="D350" s="202" t="s">
        <v>204</v>
      </c>
      <c r="E350" s="203" t="s">
        <v>1471</v>
      </c>
      <c r="F350" s="204" t="s">
        <v>1472</v>
      </c>
      <c r="G350" s="205" t="s">
        <v>288</v>
      </c>
      <c r="H350" s="206">
        <v>667.32</v>
      </c>
      <c r="I350" s="207"/>
      <c r="J350" s="208">
        <f>ROUND(I350*H350,2)</f>
        <v>0</v>
      </c>
      <c r="K350" s="204" t="s">
        <v>214</v>
      </c>
      <c r="L350" s="62"/>
      <c r="M350" s="209" t="s">
        <v>21</v>
      </c>
      <c r="N350" s="210" t="s">
        <v>47</v>
      </c>
      <c r="O350" s="43"/>
      <c r="P350" s="211">
        <f>O350*H350</f>
        <v>0</v>
      </c>
      <c r="Q350" s="211">
        <v>8.8000000000000003E-4</v>
      </c>
      <c r="R350" s="211">
        <f>Q350*H350</f>
        <v>0.58724160000000003</v>
      </c>
      <c r="S350" s="211">
        <v>0</v>
      </c>
      <c r="T350" s="212">
        <f>S350*H350</f>
        <v>0</v>
      </c>
      <c r="AR350" s="25" t="s">
        <v>219</v>
      </c>
      <c r="AT350" s="25" t="s">
        <v>204</v>
      </c>
      <c r="AU350" s="25" t="s">
        <v>86</v>
      </c>
      <c r="AY350" s="25" t="s">
        <v>201</v>
      </c>
      <c r="BE350" s="213">
        <f>IF(N350="základní",J350,0)</f>
        <v>0</v>
      </c>
      <c r="BF350" s="213">
        <f>IF(N350="snížená",J350,0)</f>
        <v>0</v>
      </c>
      <c r="BG350" s="213">
        <f>IF(N350="zákl. přenesená",J350,0)</f>
        <v>0</v>
      </c>
      <c r="BH350" s="213">
        <f>IF(N350="sníž. přenesená",J350,0)</f>
        <v>0</v>
      </c>
      <c r="BI350" s="213">
        <f>IF(N350="nulová",J350,0)</f>
        <v>0</v>
      </c>
      <c r="BJ350" s="25" t="s">
        <v>84</v>
      </c>
      <c r="BK350" s="213">
        <f>ROUND(I350*H350,2)</f>
        <v>0</v>
      </c>
      <c r="BL350" s="25" t="s">
        <v>219</v>
      </c>
      <c r="BM350" s="25" t="s">
        <v>1473</v>
      </c>
    </row>
    <row r="351" spans="2:65" s="1" customFormat="1" ht="13.5">
      <c r="B351" s="42"/>
      <c r="C351" s="64"/>
      <c r="D351" s="214" t="s">
        <v>210</v>
      </c>
      <c r="E351" s="64"/>
      <c r="F351" s="215" t="s">
        <v>1474</v>
      </c>
      <c r="G351" s="64"/>
      <c r="H351" s="64"/>
      <c r="I351" s="173"/>
      <c r="J351" s="64"/>
      <c r="K351" s="64"/>
      <c r="L351" s="62"/>
      <c r="M351" s="216"/>
      <c r="N351" s="43"/>
      <c r="O351" s="43"/>
      <c r="P351" s="43"/>
      <c r="Q351" s="43"/>
      <c r="R351" s="43"/>
      <c r="S351" s="43"/>
      <c r="T351" s="79"/>
      <c r="AT351" s="25" t="s">
        <v>210</v>
      </c>
      <c r="AU351" s="25" t="s">
        <v>86</v>
      </c>
    </row>
    <row r="352" spans="2:65" s="12" customFormat="1" ht="13.5">
      <c r="B352" s="220"/>
      <c r="C352" s="221"/>
      <c r="D352" s="214" t="s">
        <v>284</v>
      </c>
      <c r="E352" s="222" t="s">
        <v>21</v>
      </c>
      <c r="F352" s="223" t="s">
        <v>1475</v>
      </c>
      <c r="G352" s="221"/>
      <c r="H352" s="224">
        <v>667.32</v>
      </c>
      <c r="I352" s="225"/>
      <c r="J352" s="221"/>
      <c r="K352" s="221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284</v>
      </c>
      <c r="AU352" s="230" t="s">
        <v>86</v>
      </c>
      <c r="AV352" s="12" t="s">
        <v>86</v>
      </c>
      <c r="AW352" s="12" t="s">
        <v>39</v>
      </c>
      <c r="AX352" s="12" t="s">
        <v>84</v>
      </c>
      <c r="AY352" s="230" t="s">
        <v>201</v>
      </c>
    </row>
    <row r="353" spans="2:65" s="1" customFormat="1" ht="16.5" customHeight="1">
      <c r="B353" s="42"/>
      <c r="C353" s="202" t="s">
        <v>826</v>
      </c>
      <c r="D353" s="202" t="s">
        <v>204</v>
      </c>
      <c r="E353" s="203" t="s">
        <v>1476</v>
      </c>
      <c r="F353" s="204" t="s">
        <v>1477</v>
      </c>
      <c r="G353" s="205" t="s">
        <v>288</v>
      </c>
      <c r="H353" s="206">
        <v>667.32</v>
      </c>
      <c r="I353" s="207"/>
      <c r="J353" s="208">
        <f>ROUND(I353*H353,2)</f>
        <v>0</v>
      </c>
      <c r="K353" s="204" t="s">
        <v>214</v>
      </c>
      <c r="L353" s="62"/>
      <c r="M353" s="209" t="s">
        <v>21</v>
      </c>
      <c r="N353" s="210" t="s">
        <v>47</v>
      </c>
      <c r="O353" s="43"/>
      <c r="P353" s="211">
        <f>O353*H353</f>
        <v>0</v>
      </c>
      <c r="Q353" s="211">
        <v>0</v>
      </c>
      <c r="R353" s="211">
        <f>Q353*H353</f>
        <v>0</v>
      </c>
      <c r="S353" s="211">
        <v>0</v>
      </c>
      <c r="T353" s="212">
        <f>S353*H353</f>
        <v>0</v>
      </c>
      <c r="AR353" s="25" t="s">
        <v>219</v>
      </c>
      <c r="AT353" s="25" t="s">
        <v>204</v>
      </c>
      <c r="AU353" s="25" t="s">
        <v>86</v>
      </c>
      <c r="AY353" s="25" t="s">
        <v>201</v>
      </c>
      <c r="BE353" s="213">
        <f>IF(N353="základní",J353,0)</f>
        <v>0</v>
      </c>
      <c r="BF353" s="213">
        <f>IF(N353="snížená",J353,0)</f>
        <v>0</v>
      </c>
      <c r="BG353" s="213">
        <f>IF(N353="zákl. přenesená",J353,0)</f>
        <v>0</v>
      </c>
      <c r="BH353" s="213">
        <f>IF(N353="sníž. přenesená",J353,0)</f>
        <v>0</v>
      </c>
      <c r="BI353" s="213">
        <f>IF(N353="nulová",J353,0)</f>
        <v>0</v>
      </c>
      <c r="BJ353" s="25" t="s">
        <v>84</v>
      </c>
      <c r="BK353" s="213">
        <f>ROUND(I353*H353,2)</f>
        <v>0</v>
      </c>
      <c r="BL353" s="25" t="s">
        <v>219</v>
      </c>
      <c r="BM353" s="25" t="s">
        <v>1478</v>
      </c>
    </row>
    <row r="354" spans="2:65" s="1" customFormat="1" ht="13.5">
      <c r="B354" s="42"/>
      <c r="C354" s="64"/>
      <c r="D354" s="214" t="s">
        <v>210</v>
      </c>
      <c r="E354" s="64"/>
      <c r="F354" s="215" t="s">
        <v>1479</v>
      </c>
      <c r="G354" s="64"/>
      <c r="H354" s="64"/>
      <c r="I354" s="173"/>
      <c r="J354" s="64"/>
      <c r="K354" s="64"/>
      <c r="L354" s="62"/>
      <c r="M354" s="216"/>
      <c r="N354" s="43"/>
      <c r="O354" s="43"/>
      <c r="P354" s="43"/>
      <c r="Q354" s="43"/>
      <c r="R354" s="43"/>
      <c r="S354" s="43"/>
      <c r="T354" s="79"/>
      <c r="AT354" s="25" t="s">
        <v>210</v>
      </c>
      <c r="AU354" s="25" t="s">
        <v>86</v>
      </c>
    </row>
    <row r="355" spans="2:65" s="12" customFormat="1" ht="13.5">
      <c r="B355" s="220"/>
      <c r="C355" s="221"/>
      <c r="D355" s="214" t="s">
        <v>284</v>
      </c>
      <c r="E355" s="222" t="s">
        <v>21</v>
      </c>
      <c r="F355" s="223" t="s">
        <v>1480</v>
      </c>
      <c r="G355" s="221"/>
      <c r="H355" s="224">
        <v>667.32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284</v>
      </c>
      <c r="AU355" s="230" t="s">
        <v>86</v>
      </c>
      <c r="AV355" s="12" t="s">
        <v>86</v>
      </c>
      <c r="AW355" s="12" t="s">
        <v>39</v>
      </c>
      <c r="AX355" s="12" t="s">
        <v>84</v>
      </c>
      <c r="AY355" s="230" t="s">
        <v>201</v>
      </c>
    </row>
    <row r="356" spans="2:65" s="1" customFormat="1" ht="16.5" customHeight="1">
      <c r="B356" s="42"/>
      <c r="C356" s="202" t="s">
        <v>833</v>
      </c>
      <c r="D356" s="202" t="s">
        <v>204</v>
      </c>
      <c r="E356" s="203" t="s">
        <v>1481</v>
      </c>
      <c r="F356" s="204" t="s">
        <v>1482</v>
      </c>
      <c r="G356" s="205" t="s">
        <v>288</v>
      </c>
      <c r="H356" s="206">
        <v>1334.64</v>
      </c>
      <c r="I356" s="207"/>
      <c r="J356" s="208">
        <f>ROUND(I356*H356,2)</f>
        <v>0</v>
      </c>
      <c r="K356" s="204" t="s">
        <v>214</v>
      </c>
      <c r="L356" s="62"/>
      <c r="M356" s="209" t="s">
        <v>21</v>
      </c>
      <c r="N356" s="210" t="s">
        <v>47</v>
      </c>
      <c r="O356" s="43"/>
      <c r="P356" s="211">
        <f>O356*H356</f>
        <v>0</v>
      </c>
      <c r="Q356" s="211">
        <v>0</v>
      </c>
      <c r="R356" s="211">
        <f>Q356*H356</f>
        <v>0</v>
      </c>
      <c r="S356" s="211">
        <v>0</v>
      </c>
      <c r="T356" s="212">
        <f>S356*H356</f>
        <v>0</v>
      </c>
      <c r="AR356" s="25" t="s">
        <v>219</v>
      </c>
      <c r="AT356" s="25" t="s">
        <v>204</v>
      </c>
      <c r="AU356" s="25" t="s">
        <v>86</v>
      </c>
      <c r="AY356" s="25" t="s">
        <v>201</v>
      </c>
      <c r="BE356" s="213">
        <f>IF(N356="základní",J356,0)</f>
        <v>0</v>
      </c>
      <c r="BF356" s="213">
        <f>IF(N356="snížená",J356,0)</f>
        <v>0</v>
      </c>
      <c r="BG356" s="213">
        <f>IF(N356="zákl. přenesená",J356,0)</f>
        <v>0</v>
      </c>
      <c r="BH356" s="213">
        <f>IF(N356="sníž. přenesená",J356,0)</f>
        <v>0</v>
      </c>
      <c r="BI356" s="213">
        <f>IF(N356="nulová",J356,0)</f>
        <v>0</v>
      </c>
      <c r="BJ356" s="25" t="s">
        <v>84</v>
      </c>
      <c r="BK356" s="213">
        <f>ROUND(I356*H356,2)</f>
        <v>0</v>
      </c>
      <c r="BL356" s="25" t="s">
        <v>219</v>
      </c>
      <c r="BM356" s="25" t="s">
        <v>1483</v>
      </c>
    </row>
    <row r="357" spans="2:65" s="1" customFormat="1" ht="13.5">
      <c r="B357" s="42"/>
      <c r="C357" s="64"/>
      <c r="D357" s="214" t="s">
        <v>210</v>
      </c>
      <c r="E357" s="64"/>
      <c r="F357" s="215" t="s">
        <v>1484</v>
      </c>
      <c r="G357" s="64"/>
      <c r="H357" s="64"/>
      <c r="I357" s="173"/>
      <c r="J357" s="64"/>
      <c r="K357" s="64"/>
      <c r="L357" s="62"/>
      <c r="M357" s="216"/>
      <c r="N357" s="43"/>
      <c r="O357" s="43"/>
      <c r="P357" s="43"/>
      <c r="Q357" s="43"/>
      <c r="R357" s="43"/>
      <c r="S357" s="43"/>
      <c r="T357" s="79"/>
      <c r="AT357" s="25" t="s">
        <v>210</v>
      </c>
      <c r="AU357" s="25" t="s">
        <v>86</v>
      </c>
    </row>
    <row r="358" spans="2:65" s="12" customFormat="1" ht="13.5">
      <c r="B358" s="220"/>
      <c r="C358" s="221"/>
      <c r="D358" s="214" t="s">
        <v>284</v>
      </c>
      <c r="E358" s="222" t="s">
        <v>21</v>
      </c>
      <c r="F358" s="223" t="s">
        <v>1485</v>
      </c>
      <c r="G358" s="221"/>
      <c r="H358" s="224">
        <v>1334.64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284</v>
      </c>
      <c r="AU358" s="230" t="s">
        <v>86</v>
      </c>
      <c r="AV358" s="12" t="s">
        <v>86</v>
      </c>
      <c r="AW358" s="12" t="s">
        <v>39</v>
      </c>
      <c r="AX358" s="12" t="s">
        <v>84</v>
      </c>
      <c r="AY358" s="230" t="s">
        <v>201</v>
      </c>
    </row>
    <row r="359" spans="2:65" s="1" customFormat="1" ht="16.5" customHeight="1">
      <c r="B359" s="42"/>
      <c r="C359" s="202" t="s">
        <v>839</v>
      </c>
      <c r="D359" s="202" t="s">
        <v>204</v>
      </c>
      <c r="E359" s="203" t="s">
        <v>1486</v>
      </c>
      <c r="F359" s="204" t="s">
        <v>1487</v>
      </c>
      <c r="G359" s="205" t="s">
        <v>288</v>
      </c>
      <c r="H359" s="206">
        <v>61.024000000000001</v>
      </c>
      <c r="I359" s="207"/>
      <c r="J359" s="208">
        <f>ROUND(I359*H359,2)</f>
        <v>0</v>
      </c>
      <c r="K359" s="204" t="s">
        <v>214</v>
      </c>
      <c r="L359" s="62"/>
      <c r="M359" s="209" t="s">
        <v>21</v>
      </c>
      <c r="N359" s="210" t="s">
        <v>47</v>
      </c>
      <c r="O359" s="43"/>
      <c r="P359" s="211">
        <f>O359*H359</f>
        <v>0</v>
      </c>
      <c r="Q359" s="211">
        <v>0.12171</v>
      </c>
      <c r="R359" s="211">
        <f>Q359*H359</f>
        <v>7.4272310399999997</v>
      </c>
      <c r="S359" s="211">
        <v>2.4</v>
      </c>
      <c r="T359" s="212">
        <f>S359*H359</f>
        <v>146.45759999999999</v>
      </c>
      <c r="AR359" s="25" t="s">
        <v>219</v>
      </c>
      <c r="AT359" s="25" t="s">
        <v>204</v>
      </c>
      <c r="AU359" s="25" t="s">
        <v>86</v>
      </c>
      <c r="AY359" s="25" t="s">
        <v>201</v>
      </c>
      <c r="BE359" s="213">
        <f>IF(N359="základní",J359,0)</f>
        <v>0</v>
      </c>
      <c r="BF359" s="213">
        <f>IF(N359="snížená",J359,0)</f>
        <v>0</v>
      </c>
      <c r="BG359" s="213">
        <f>IF(N359="zákl. přenesená",J359,0)</f>
        <v>0</v>
      </c>
      <c r="BH359" s="213">
        <f>IF(N359="sníž. přenesená",J359,0)</f>
        <v>0</v>
      </c>
      <c r="BI359" s="213">
        <f>IF(N359="nulová",J359,0)</f>
        <v>0</v>
      </c>
      <c r="BJ359" s="25" t="s">
        <v>84</v>
      </c>
      <c r="BK359" s="213">
        <f>ROUND(I359*H359,2)</f>
        <v>0</v>
      </c>
      <c r="BL359" s="25" t="s">
        <v>219</v>
      </c>
      <c r="BM359" s="25" t="s">
        <v>1488</v>
      </c>
    </row>
    <row r="360" spans="2:65" s="1" customFormat="1" ht="13.5">
      <c r="B360" s="42"/>
      <c r="C360" s="64"/>
      <c r="D360" s="214" t="s">
        <v>210</v>
      </c>
      <c r="E360" s="64"/>
      <c r="F360" s="215" t="s">
        <v>1489</v>
      </c>
      <c r="G360" s="64"/>
      <c r="H360" s="64"/>
      <c r="I360" s="173"/>
      <c r="J360" s="64"/>
      <c r="K360" s="64"/>
      <c r="L360" s="62"/>
      <c r="M360" s="216"/>
      <c r="N360" s="43"/>
      <c r="O360" s="43"/>
      <c r="P360" s="43"/>
      <c r="Q360" s="43"/>
      <c r="R360" s="43"/>
      <c r="S360" s="43"/>
      <c r="T360" s="79"/>
      <c r="AT360" s="25" t="s">
        <v>210</v>
      </c>
      <c r="AU360" s="25" t="s">
        <v>86</v>
      </c>
    </row>
    <row r="361" spans="2:65" s="12" customFormat="1" ht="13.5">
      <c r="B361" s="220"/>
      <c r="C361" s="221"/>
      <c r="D361" s="214" t="s">
        <v>284</v>
      </c>
      <c r="E361" s="222" t="s">
        <v>21</v>
      </c>
      <c r="F361" s="223" t="s">
        <v>1490</v>
      </c>
      <c r="G361" s="221"/>
      <c r="H361" s="224">
        <v>48.387999999999998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284</v>
      </c>
      <c r="AU361" s="230" t="s">
        <v>86</v>
      </c>
      <c r="AV361" s="12" t="s">
        <v>86</v>
      </c>
      <c r="AW361" s="12" t="s">
        <v>39</v>
      </c>
      <c r="AX361" s="12" t="s">
        <v>76</v>
      </c>
      <c r="AY361" s="230" t="s">
        <v>201</v>
      </c>
    </row>
    <row r="362" spans="2:65" s="12" customFormat="1" ht="13.5">
      <c r="B362" s="220"/>
      <c r="C362" s="221"/>
      <c r="D362" s="214" t="s">
        <v>284</v>
      </c>
      <c r="E362" s="222" t="s">
        <v>21</v>
      </c>
      <c r="F362" s="223" t="s">
        <v>1491</v>
      </c>
      <c r="G362" s="221"/>
      <c r="H362" s="224">
        <v>11.8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284</v>
      </c>
      <c r="AU362" s="230" t="s">
        <v>86</v>
      </c>
      <c r="AV362" s="12" t="s">
        <v>86</v>
      </c>
      <c r="AW362" s="12" t="s">
        <v>39</v>
      </c>
      <c r="AX362" s="12" t="s">
        <v>76</v>
      </c>
      <c r="AY362" s="230" t="s">
        <v>201</v>
      </c>
    </row>
    <row r="363" spans="2:65" s="12" customFormat="1" ht="13.5">
      <c r="B363" s="220"/>
      <c r="C363" s="221"/>
      <c r="D363" s="214" t="s">
        <v>284</v>
      </c>
      <c r="E363" s="222" t="s">
        <v>21</v>
      </c>
      <c r="F363" s="223" t="s">
        <v>1492</v>
      </c>
      <c r="G363" s="221"/>
      <c r="H363" s="224">
        <v>0.16800000000000001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284</v>
      </c>
      <c r="AU363" s="230" t="s">
        <v>86</v>
      </c>
      <c r="AV363" s="12" t="s">
        <v>86</v>
      </c>
      <c r="AW363" s="12" t="s">
        <v>39</v>
      </c>
      <c r="AX363" s="12" t="s">
        <v>76</v>
      </c>
      <c r="AY363" s="230" t="s">
        <v>201</v>
      </c>
    </row>
    <row r="364" spans="2:65" s="12" customFormat="1" ht="13.5">
      <c r="B364" s="220"/>
      <c r="C364" s="221"/>
      <c r="D364" s="214" t="s">
        <v>284</v>
      </c>
      <c r="E364" s="222" t="s">
        <v>21</v>
      </c>
      <c r="F364" s="223" t="s">
        <v>1493</v>
      </c>
      <c r="G364" s="221"/>
      <c r="H364" s="224">
        <v>0.66800000000000004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284</v>
      </c>
      <c r="AU364" s="230" t="s">
        <v>86</v>
      </c>
      <c r="AV364" s="12" t="s">
        <v>86</v>
      </c>
      <c r="AW364" s="12" t="s">
        <v>39</v>
      </c>
      <c r="AX364" s="12" t="s">
        <v>76</v>
      </c>
      <c r="AY364" s="230" t="s">
        <v>201</v>
      </c>
    </row>
    <row r="365" spans="2:65" s="13" customFormat="1" ht="13.5">
      <c r="B365" s="231"/>
      <c r="C365" s="232"/>
      <c r="D365" s="214" t="s">
        <v>284</v>
      </c>
      <c r="E365" s="233" t="s">
        <v>21</v>
      </c>
      <c r="F365" s="234" t="s">
        <v>293</v>
      </c>
      <c r="G365" s="232"/>
      <c r="H365" s="235">
        <v>61.024000000000001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284</v>
      </c>
      <c r="AU365" s="241" t="s">
        <v>86</v>
      </c>
      <c r="AV365" s="13" t="s">
        <v>219</v>
      </c>
      <c r="AW365" s="13" t="s">
        <v>39</v>
      </c>
      <c r="AX365" s="13" t="s">
        <v>84</v>
      </c>
      <c r="AY365" s="241" t="s">
        <v>201</v>
      </c>
    </row>
    <row r="366" spans="2:65" s="1" customFormat="1" ht="16.5" customHeight="1">
      <c r="B366" s="42"/>
      <c r="C366" s="202" t="s">
        <v>844</v>
      </c>
      <c r="D366" s="202" t="s">
        <v>204</v>
      </c>
      <c r="E366" s="203" t="s">
        <v>1494</v>
      </c>
      <c r="F366" s="204" t="s">
        <v>1495</v>
      </c>
      <c r="G366" s="205" t="s">
        <v>390</v>
      </c>
      <c r="H366" s="206">
        <v>1040.08</v>
      </c>
      <c r="I366" s="207"/>
      <c r="J366" s="208">
        <f>ROUND(I366*H366,2)</f>
        <v>0</v>
      </c>
      <c r="K366" s="204" t="s">
        <v>214</v>
      </c>
      <c r="L366" s="62"/>
      <c r="M366" s="209" t="s">
        <v>21</v>
      </c>
      <c r="N366" s="210" t="s">
        <v>47</v>
      </c>
      <c r="O366" s="43"/>
      <c r="P366" s="211">
        <f>O366*H366</f>
        <v>0</v>
      </c>
      <c r="Q366" s="211">
        <v>0</v>
      </c>
      <c r="R366" s="211">
        <f>Q366*H366</f>
        <v>0</v>
      </c>
      <c r="S366" s="211">
        <v>1E-3</v>
      </c>
      <c r="T366" s="212">
        <f>S366*H366</f>
        <v>1.0400799999999999</v>
      </c>
      <c r="AR366" s="25" t="s">
        <v>219</v>
      </c>
      <c r="AT366" s="25" t="s">
        <v>204</v>
      </c>
      <c r="AU366" s="25" t="s">
        <v>86</v>
      </c>
      <c r="AY366" s="25" t="s">
        <v>201</v>
      </c>
      <c r="BE366" s="213">
        <f>IF(N366="základní",J366,0)</f>
        <v>0</v>
      </c>
      <c r="BF366" s="213">
        <f>IF(N366="snížená",J366,0)</f>
        <v>0</v>
      </c>
      <c r="BG366" s="213">
        <f>IF(N366="zákl. přenesená",J366,0)</f>
        <v>0</v>
      </c>
      <c r="BH366" s="213">
        <f>IF(N366="sníž. přenesená",J366,0)</f>
        <v>0</v>
      </c>
      <c r="BI366" s="213">
        <f>IF(N366="nulová",J366,0)</f>
        <v>0</v>
      </c>
      <c r="BJ366" s="25" t="s">
        <v>84</v>
      </c>
      <c r="BK366" s="213">
        <f>ROUND(I366*H366,2)</f>
        <v>0</v>
      </c>
      <c r="BL366" s="25" t="s">
        <v>219</v>
      </c>
      <c r="BM366" s="25" t="s">
        <v>1496</v>
      </c>
    </row>
    <row r="367" spans="2:65" s="1" customFormat="1" ht="13.5">
      <c r="B367" s="42"/>
      <c r="C367" s="64"/>
      <c r="D367" s="214" t="s">
        <v>210</v>
      </c>
      <c r="E367" s="64"/>
      <c r="F367" s="215" t="s">
        <v>1497</v>
      </c>
      <c r="G367" s="64"/>
      <c r="H367" s="64"/>
      <c r="I367" s="173"/>
      <c r="J367" s="64"/>
      <c r="K367" s="64"/>
      <c r="L367" s="62"/>
      <c r="M367" s="216"/>
      <c r="N367" s="43"/>
      <c r="O367" s="43"/>
      <c r="P367" s="43"/>
      <c r="Q367" s="43"/>
      <c r="R367" s="43"/>
      <c r="S367" s="43"/>
      <c r="T367" s="79"/>
      <c r="AT367" s="25" t="s">
        <v>210</v>
      </c>
      <c r="AU367" s="25" t="s">
        <v>86</v>
      </c>
    </row>
    <row r="368" spans="2:65" s="12" customFormat="1" ht="13.5">
      <c r="B368" s="220"/>
      <c r="C368" s="221"/>
      <c r="D368" s="214" t="s">
        <v>284</v>
      </c>
      <c r="E368" s="222" t="s">
        <v>21</v>
      </c>
      <c r="F368" s="223" t="s">
        <v>1498</v>
      </c>
      <c r="G368" s="221"/>
      <c r="H368" s="224">
        <v>1040.08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284</v>
      </c>
      <c r="AU368" s="230" t="s">
        <v>86</v>
      </c>
      <c r="AV368" s="12" t="s">
        <v>86</v>
      </c>
      <c r="AW368" s="12" t="s">
        <v>39</v>
      </c>
      <c r="AX368" s="12" t="s">
        <v>84</v>
      </c>
      <c r="AY368" s="230" t="s">
        <v>201</v>
      </c>
    </row>
    <row r="369" spans="2:65" s="1" customFormat="1" ht="16.5" customHeight="1">
      <c r="B369" s="42"/>
      <c r="C369" s="202" t="s">
        <v>849</v>
      </c>
      <c r="D369" s="202" t="s">
        <v>204</v>
      </c>
      <c r="E369" s="203" t="s">
        <v>1499</v>
      </c>
      <c r="F369" s="204" t="s">
        <v>1500</v>
      </c>
      <c r="G369" s="205" t="s">
        <v>311</v>
      </c>
      <c r="H369" s="206">
        <v>56</v>
      </c>
      <c r="I369" s="207"/>
      <c r="J369" s="208">
        <f>ROUND(I369*H369,2)</f>
        <v>0</v>
      </c>
      <c r="K369" s="204" t="s">
        <v>214</v>
      </c>
      <c r="L369" s="62"/>
      <c r="M369" s="209" t="s">
        <v>21</v>
      </c>
      <c r="N369" s="210" t="s">
        <v>47</v>
      </c>
      <c r="O369" s="43"/>
      <c r="P369" s="211">
        <f>O369*H369</f>
        <v>0</v>
      </c>
      <c r="Q369" s="211">
        <v>2.9E-4</v>
      </c>
      <c r="R369" s="211">
        <f>Q369*H369</f>
        <v>1.6240000000000001E-2</v>
      </c>
      <c r="S369" s="211">
        <v>5.3999999999999999E-2</v>
      </c>
      <c r="T369" s="212">
        <f>S369*H369</f>
        <v>3.024</v>
      </c>
      <c r="AR369" s="25" t="s">
        <v>219</v>
      </c>
      <c r="AT369" s="25" t="s">
        <v>204</v>
      </c>
      <c r="AU369" s="25" t="s">
        <v>86</v>
      </c>
      <c r="AY369" s="25" t="s">
        <v>201</v>
      </c>
      <c r="BE369" s="213">
        <f>IF(N369="základní",J369,0)</f>
        <v>0</v>
      </c>
      <c r="BF369" s="213">
        <f>IF(N369="snížená",J369,0)</f>
        <v>0</v>
      </c>
      <c r="BG369" s="213">
        <f>IF(N369="zákl. přenesená",J369,0)</f>
        <v>0</v>
      </c>
      <c r="BH369" s="213">
        <f>IF(N369="sníž. přenesená",J369,0)</f>
        <v>0</v>
      </c>
      <c r="BI369" s="213">
        <f>IF(N369="nulová",J369,0)</f>
        <v>0</v>
      </c>
      <c r="BJ369" s="25" t="s">
        <v>84</v>
      </c>
      <c r="BK369" s="213">
        <f>ROUND(I369*H369,2)</f>
        <v>0</v>
      </c>
      <c r="BL369" s="25" t="s">
        <v>219</v>
      </c>
      <c r="BM369" s="25" t="s">
        <v>1501</v>
      </c>
    </row>
    <row r="370" spans="2:65" s="1" customFormat="1" ht="27">
      <c r="B370" s="42"/>
      <c r="C370" s="64"/>
      <c r="D370" s="214" t="s">
        <v>210</v>
      </c>
      <c r="E370" s="64"/>
      <c r="F370" s="215" t="s">
        <v>1502</v>
      </c>
      <c r="G370" s="64"/>
      <c r="H370" s="64"/>
      <c r="I370" s="173"/>
      <c r="J370" s="64"/>
      <c r="K370" s="64"/>
      <c r="L370" s="62"/>
      <c r="M370" s="216"/>
      <c r="N370" s="43"/>
      <c r="O370" s="43"/>
      <c r="P370" s="43"/>
      <c r="Q370" s="43"/>
      <c r="R370" s="43"/>
      <c r="S370" s="43"/>
      <c r="T370" s="79"/>
      <c r="AT370" s="25" t="s">
        <v>210</v>
      </c>
      <c r="AU370" s="25" t="s">
        <v>86</v>
      </c>
    </row>
    <row r="371" spans="2:65" s="12" customFormat="1" ht="13.5">
      <c r="B371" s="220"/>
      <c r="C371" s="221"/>
      <c r="D371" s="214" t="s">
        <v>284</v>
      </c>
      <c r="E371" s="222" t="s">
        <v>21</v>
      </c>
      <c r="F371" s="223" t="s">
        <v>1503</v>
      </c>
      <c r="G371" s="221"/>
      <c r="H371" s="224">
        <v>56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284</v>
      </c>
      <c r="AU371" s="230" t="s">
        <v>86</v>
      </c>
      <c r="AV371" s="12" t="s">
        <v>86</v>
      </c>
      <c r="AW371" s="12" t="s">
        <v>39</v>
      </c>
      <c r="AX371" s="12" t="s">
        <v>84</v>
      </c>
      <c r="AY371" s="230" t="s">
        <v>201</v>
      </c>
    </row>
    <row r="372" spans="2:65" s="1" customFormat="1" ht="16.5" customHeight="1">
      <c r="B372" s="42"/>
      <c r="C372" s="202" t="s">
        <v>854</v>
      </c>
      <c r="D372" s="202" t="s">
        <v>204</v>
      </c>
      <c r="E372" s="203" t="s">
        <v>1504</v>
      </c>
      <c r="F372" s="204" t="s">
        <v>1505</v>
      </c>
      <c r="G372" s="205" t="s">
        <v>311</v>
      </c>
      <c r="H372" s="206">
        <v>2.8</v>
      </c>
      <c r="I372" s="207"/>
      <c r="J372" s="208">
        <f>ROUND(I372*H372,2)</f>
        <v>0</v>
      </c>
      <c r="K372" s="204" t="s">
        <v>214</v>
      </c>
      <c r="L372" s="62"/>
      <c r="M372" s="209" t="s">
        <v>21</v>
      </c>
      <c r="N372" s="210" t="s">
        <v>47</v>
      </c>
      <c r="O372" s="43"/>
      <c r="P372" s="211">
        <f>O372*H372</f>
        <v>0</v>
      </c>
      <c r="Q372" s="211">
        <v>3.0899999999999999E-3</v>
      </c>
      <c r="R372" s="211">
        <f>Q372*H372</f>
        <v>8.6519999999999982E-3</v>
      </c>
      <c r="S372" s="211">
        <v>0.126</v>
      </c>
      <c r="T372" s="212">
        <f>S372*H372</f>
        <v>0.3528</v>
      </c>
      <c r="AR372" s="25" t="s">
        <v>219</v>
      </c>
      <c r="AT372" s="25" t="s">
        <v>204</v>
      </c>
      <c r="AU372" s="25" t="s">
        <v>86</v>
      </c>
      <c r="AY372" s="25" t="s">
        <v>201</v>
      </c>
      <c r="BE372" s="213">
        <f>IF(N372="základní",J372,0)</f>
        <v>0</v>
      </c>
      <c r="BF372" s="213">
        <f>IF(N372="snížená",J372,0)</f>
        <v>0</v>
      </c>
      <c r="BG372" s="213">
        <f>IF(N372="zákl. přenesená",J372,0)</f>
        <v>0</v>
      </c>
      <c r="BH372" s="213">
        <f>IF(N372="sníž. přenesená",J372,0)</f>
        <v>0</v>
      </c>
      <c r="BI372" s="213">
        <f>IF(N372="nulová",J372,0)</f>
        <v>0</v>
      </c>
      <c r="BJ372" s="25" t="s">
        <v>84</v>
      </c>
      <c r="BK372" s="213">
        <f>ROUND(I372*H372,2)</f>
        <v>0</v>
      </c>
      <c r="BL372" s="25" t="s">
        <v>219</v>
      </c>
      <c r="BM372" s="25" t="s">
        <v>1506</v>
      </c>
    </row>
    <row r="373" spans="2:65" s="1" customFormat="1" ht="27">
      <c r="B373" s="42"/>
      <c r="C373" s="64"/>
      <c r="D373" s="214" t="s">
        <v>210</v>
      </c>
      <c r="E373" s="64"/>
      <c r="F373" s="215" t="s">
        <v>1507</v>
      </c>
      <c r="G373" s="64"/>
      <c r="H373" s="64"/>
      <c r="I373" s="173"/>
      <c r="J373" s="64"/>
      <c r="K373" s="64"/>
      <c r="L373" s="62"/>
      <c r="M373" s="216"/>
      <c r="N373" s="43"/>
      <c r="O373" s="43"/>
      <c r="P373" s="43"/>
      <c r="Q373" s="43"/>
      <c r="R373" s="43"/>
      <c r="S373" s="43"/>
      <c r="T373" s="79"/>
      <c r="AT373" s="25" t="s">
        <v>210</v>
      </c>
      <c r="AU373" s="25" t="s">
        <v>86</v>
      </c>
    </row>
    <row r="374" spans="2:65" s="12" customFormat="1" ht="13.5">
      <c r="B374" s="220"/>
      <c r="C374" s="221"/>
      <c r="D374" s="214" t="s">
        <v>284</v>
      </c>
      <c r="E374" s="222" t="s">
        <v>21</v>
      </c>
      <c r="F374" s="223" t="s">
        <v>1508</v>
      </c>
      <c r="G374" s="221"/>
      <c r="H374" s="224">
        <v>2.8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284</v>
      </c>
      <c r="AU374" s="230" t="s">
        <v>86</v>
      </c>
      <c r="AV374" s="12" t="s">
        <v>86</v>
      </c>
      <c r="AW374" s="12" t="s">
        <v>39</v>
      </c>
      <c r="AX374" s="12" t="s">
        <v>84</v>
      </c>
      <c r="AY374" s="230" t="s">
        <v>201</v>
      </c>
    </row>
    <row r="375" spans="2:65" s="1" customFormat="1" ht="16.5" customHeight="1">
      <c r="B375" s="42"/>
      <c r="C375" s="202" t="s">
        <v>859</v>
      </c>
      <c r="D375" s="202" t="s">
        <v>204</v>
      </c>
      <c r="E375" s="203" t="s">
        <v>1509</v>
      </c>
      <c r="F375" s="204" t="s">
        <v>1510</v>
      </c>
      <c r="G375" s="205" t="s">
        <v>311</v>
      </c>
      <c r="H375" s="206">
        <v>65.7</v>
      </c>
      <c r="I375" s="207"/>
      <c r="J375" s="208">
        <f>ROUND(I375*H375,2)</f>
        <v>0</v>
      </c>
      <c r="K375" s="204" t="s">
        <v>21</v>
      </c>
      <c r="L375" s="62"/>
      <c r="M375" s="209" t="s">
        <v>21</v>
      </c>
      <c r="N375" s="210" t="s">
        <v>47</v>
      </c>
      <c r="O375" s="43"/>
      <c r="P375" s="211">
        <f>O375*H375</f>
        <v>0</v>
      </c>
      <c r="Q375" s="211">
        <v>0</v>
      </c>
      <c r="R375" s="211">
        <f>Q375*H375</f>
        <v>0</v>
      </c>
      <c r="S375" s="211">
        <v>0</v>
      </c>
      <c r="T375" s="212">
        <f>S375*H375</f>
        <v>0</v>
      </c>
      <c r="AR375" s="25" t="s">
        <v>219</v>
      </c>
      <c r="AT375" s="25" t="s">
        <v>204</v>
      </c>
      <c r="AU375" s="25" t="s">
        <v>86</v>
      </c>
      <c r="AY375" s="25" t="s">
        <v>201</v>
      </c>
      <c r="BE375" s="213">
        <f>IF(N375="základní",J375,0)</f>
        <v>0</v>
      </c>
      <c r="BF375" s="213">
        <f>IF(N375="snížená",J375,0)</f>
        <v>0</v>
      </c>
      <c r="BG375" s="213">
        <f>IF(N375="zákl. přenesená",J375,0)</f>
        <v>0</v>
      </c>
      <c r="BH375" s="213">
        <f>IF(N375="sníž. přenesená",J375,0)</f>
        <v>0</v>
      </c>
      <c r="BI375" s="213">
        <f>IF(N375="nulová",J375,0)</f>
        <v>0</v>
      </c>
      <c r="BJ375" s="25" t="s">
        <v>84</v>
      </c>
      <c r="BK375" s="213">
        <f>ROUND(I375*H375,2)</f>
        <v>0</v>
      </c>
      <c r="BL375" s="25" t="s">
        <v>219</v>
      </c>
      <c r="BM375" s="25" t="s">
        <v>1511</v>
      </c>
    </row>
    <row r="376" spans="2:65" s="1" customFormat="1" ht="13.5">
      <c r="B376" s="42"/>
      <c r="C376" s="64"/>
      <c r="D376" s="214" t="s">
        <v>210</v>
      </c>
      <c r="E376" s="64"/>
      <c r="F376" s="215" t="s">
        <v>1512</v>
      </c>
      <c r="G376" s="64"/>
      <c r="H376" s="64"/>
      <c r="I376" s="173"/>
      <c r="J376" s="64"/>
      <c r="K376" s="64"/>
      <c r="L376" s="62"/>
      <c r="M376" s="216"/>
      <c r="N376" s="43"/>
      <c r="O376" s="43"/>
      <c r="P376" s="43"/>
      <c r="Q376" s="43"/>
      <c r="R376" s="43"/>
      <c r="S376" s="43"/>
      <c r="T376" s="79"/>
      <c r="AT376" s="25" t="s">
        <v>210</v>
      </c>
      <c r="AU376" s="25" t="s">
        <v>86</v>
      </c>
    </row>
    <row r="377" spans="2:65" s="12" customFormat="1" ht="13.5">
      <c r="B377" s="220"/>
      <c r="C377" s="221"/>
      <c r="D377" s="214" t="s">
        <v>284</v>
      </c>
      <c r="E377" s="222" t="s">
        <v>21</v>
      </c>
      <c r="F377" s="223" t="s">
        <v>1513</v>
      </c>
      <c r="G377" s="221"/>
      <c r="H377" s="224">
        <v>65.7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284</v>
      </c>
      <c r="AU377" s="230" t="s">
        <v>86</v>
      </c>
      <c r="AV377" s="12" t="s">
        <v>86</v>
      </c>
      <c r="AW377" s="12" t="s">
        <v>39</v>
      </c>
      <c r="AX377" s="12" t="s">
        <v>84</v>
      </c>
      <c r="AY377" s="230" t="s">
        <v>201</v>
      </c>
    </row>
    <row r="378" spans="2:65" s="1" customFormat="1" ht="16.5" customHeight="1">
      <c r="B378" s="42"/>
      <c r="C378" s="202" t="s">
        <v>864</v>
      </c>
      <c r="D378" s="202" t="s">
        <v>204</v>
      </c>
      <c r="E378" s="203" t="s">
        <v>1514</v>
      </c>
      <c r="F378" s="204" t="s">
        <v>1515</v>
      </c>
      <c r="G378" s="205" t="s">
        <v>281</v>
      </c>
      <c r="H378" s="206">
        <v>69.409000000000006</v>
      </c>
      <c r="I378" s="207"/>
      <c r="J378" s="208">
        <f>ROUND(I378*H378,2)</f>
        <v>0</v>
      </c>
      <c r="K378" s="204" t="s">
        <v>214</v>
      </c>
      <c r="L378" s="62"/>
      <c r="M378" s="209" t="s">
        <v>21</v>
      </c>
      <c r="N378" s="210" t="s">
        <v>47</v>
      </c>
      <c r="O378" s="43"/>
      <c r="P378" s="211">
        <f>O378*H378</f>
        <v>0</v>
      </c>
      <c r="Q378" s="211">
        <v>0</v>
      </c>
      <c r="R378" s="211">
        <f>Q378*H378</f>
        <v>0</v>
      </c>
      <c r="S378" s="211">
        <v>0</v>
      </c>
      <c r="T378" s="212">
        <f>S378*H378</f>
        <v>0</v>
      </c>
      <c r="AR378" s="25" t="s">
        <v>219</v>
      </c>
      <c r="AT378" s="25" t="s">
        <v>204</v>
      </c>
      <c r="AU378" s="25" t="s">
        <v>86</v>
      </c>
      <c r="AY378" s="25" t="s">
        <v>201</v>
      </c>
      <c r="BE378" s="213">
        <f>IF(N378="základní",J378,0)</f>
        <v>0</v>
      </c>
      <c r="BF378" s="213">
        <f>IF(N378="snížená",J378,0)</f>
        <v>0</v>
      </c>
      <c r="BG378" s="213">
        <f>IF(N378="zákl. přenesená",J378,0)</f>
        <v>0</v>
      </c>
      <c r="BH378" s="213">
        <f>IF(N378="sníž. přenesená",J378,0)</f>
        <v>0</v>
      </c>
      <c r="BI378" s="213">
        <f>IF(N378="nulová",J378,0)</f>
        <v>0</v>
      </c>
      <c r="BJ378" s="25" t="s">
        <v>84</v>
      </c>
      <c r="BK378" s="213">
        <f>ROUND(I378*H378,2)</f>
        <v>0</v>
      </c>
      <c r="BL378" s="25" t="s">
        <v>219</v>
      </c>
      <c r="BM378" s="25" t="s">
        <v>1516</v>
      </c>
    </row>
    <row r="379" spans="2:65" s="1" customFormat="1" ht="13.5">
      <c r="B379" s="42"/>
      <c r="C379" s="64"/>
      <c r="D379" s="214" t="s">
        <v>210</v>
      </c>
      <c r="E379" s="64"/>
      <c r="F379" s="215" t="s">
        <v>1515</v>
      </c>
      <c r="G379" s="64"/>
      <c r="H379" s="64"/>
      <c r="I379" s="173"/>
      <c r="J379" s="64"/>
      <c r="K379" s="64"/>
      <c r="L379" s="62"/>
      <c r="M379" s="216"/>
      <c r="N379" s="43"/>
      <c r="O379" s="43"/>
      <c r="P379" s="43"/>
      <c r="Q379" s="43"/>
      <c r="R379" s="43"/>
      <c r="S379" s="43"/>
      <c r="T379" s="79"/>
      <c r="AT379" s="25" t="s">
        <v>210</v>
      </c>
      <c r="AU379" s="25" t="s">
        <v>86</v>
      </c>
    </row>
    <row r="380" spans="2:65" s="12" customFormat="1" ht="13.5">
      <c r="B380" s="220"/>
      <c r="C380" s="221"/>
      <c r="D380" s="214" t="s">
        <v>284</v>
      </c>
      <c r="E380" s="222" t="s">
        <v>21</v>
      </c>
      <c r="F380" s="223" t="s">
        <v>1517</v>
      </c>
      <c r="G380" s="221"/>
      <c r="H380" s="224">
        <v>69.409000000000006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284</v>
      </c>
      <c r="AU380" s="230" t="s">
        <v>86</v>
      </c>
      <c r="AV380" s="12" t="s">
        <v>86</v>
      </c>
      <c r="AW380" s="12" t="s">
        <v>39</v>
      </c>
      <c r="AX380" s="12" t="s">
        <v>84</v>
      </c>
      <c r="AY380" s="230" t="s">
        <v>201</v>
      </c>
    </row>
    <row r="381" spans="2:65" s="1" customFormat="1" ht="16.5" customHeight="1">
      <c r="B381" s="42"/>
      <c r="C381" s="202" t="s">
        <v>869</v>
      </c>
      <c r="D381" s="202" t="s">
        <v>204</v>
      </c>
      <c r="E381" s="203" t="s">
        <v>1518</v>
      </c>
      <c r="F381" s="204" t="s">
        <v>1519</v>
      </c>
      <c r="G381" s="205" t="s">
        <v>281</v>
      </c>
      <c r="H381" s="206">
        <v>69.409000000000006</v>
      </c>
      <c r="I381" s="207"/>
      <c r="J381" s="208">
        <f>ROUND(I381*H381,2)</f>
        <v>0</v>
      </c>
      <c r="K381" s="204" t="s">
        <v>214</v>
      </c>
      <c r="L381" s="62"/>
      <c r="M381" s="209" t="s">
        <v>21</v>
      </c>
      <c r="N381" s="210" t="s">
        <v>47</v>
      </c>
      <c r="O381" s="43"/>
      <c r="P381" s="211">
        <f>O381*H381</f>
        <v>0</v>
      </c>
      <c r="Q381" s="211">
        <v>2.324E-2</v>
      </c>
      <c r="R381" s="211">
        <f>Q381*H381</f>
        <v>1.6130651600000001</v>
      </c>
      <c r="S381" s="211">
        <v>0</v>
      </c>
      <c r="T381" s="212">
        <f>S381*H381</f>
        <v>0</v>
      </c>
      <c r="AR381" s="25" t="s">
        <v>219</v>
      </c>
      <c r="AT381" s="25" t="s">
        <v>204</v>
      </c>
      <c r="AU381" s="25" t="s">
        <v>86</v>
      </c>
      <c r="AY381" s="25" t="s">
        <v>201</v>
      </c>
      <c r="BE381" s="213">
        <f>IF(N381="základní",J381,0)</f>
        <v>0</v>
      </c>
      <c r="BF381" s="213">
        <f>IF(N381="snížená",J381,0)</f>
        <v>0</v>
      </c>
      <c r="BG381" s="213">
        <f>IF(N381="zákl. přenesená",J381,0)</f>
        <v>0</v>
      </c>
      <c r="BH381" s="213">
        <f>IF(N381="sníž. přenesená",J381,0)</f>
        <v>0</v>
      </c>
      <c r="BI381" s="213">
        <f>IF(N381="nulová",J381,0)</f>
        <v>0</v>
      </c>
      <c r="BJ381" s="25" t="s">
        <v>84</v>
      </c>
      <c r="BK381" s="213">
        <f>ROUND(I381*H381,2)</f>
        <v>0</v>
      </c>
      <c r="BL381" s="25" t="s">
        <v>219</v>
      </c>
      <c r="BM381" s="25" t="s">
        <v>1520</v>
      </c>
    </row>
    <row r="382" spans="2:65" s="1" customFormat="1" ht="27">
      <c r="B382" s="42"/>
      <c r="C382" s="64"/>
      <c r="D382" s="214" t="s">
        <v>210</v>
      </c>
      <c r="E382" s="64"/>
      <c r="F382" s="215" t="s">
        <v>1521</v>
      </c>
      <c r="G382" s="64"/>
      <c r="H382" s="64"/>
      <c r="I382" s="173"/>
      <c r="J382" s="64"/>
      <c r="K382" s="64"/>
      <c r="L382" s="62"/>
      <c r="M382" s="216"/>
      <c r="N382" s="43"/>
      <c r="O382" s="43"/>
      <c r="P382" s="43"/>
      <c r="Q382" s="43"/>
      <c r="R382" s="43"/>
      <c r="S382" s="43"/>
      <c r="T382" s="79"/>
      <c r="AT382" s="25" t="s">
        <v>210</v>
      </c>
      <c r="AU382" s="25" t="s">
        <v>86</v>
      </c>
    </row>
    <row r="383" spans="2:65" s="12" customFormat="1" ht="13.5">
      <c r="B383" s="220"/>
      <c r="C383" s="221"/>
      <c r="D383" s="214" t="s">
        <v>284</v>
      </c>
      <c r="E383" s="222" t="s">
        <v>21</v>
      </c>
      <c r="F383" s="223" t="s">
        <v>1517</v>
      </c>
      <c r="G383" s="221"/>
      <c r="H383" s="224">
        <v>69.409000000000006</v>
      </c>
      <c r="I383" s="225"/>
      <c r="J383" s="221"/>
      <c r="K383" s="221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284</v>
      </c>
      <c r="AU383" s="230" t="s">
        <v>86</v>
      </c>
      <c r="AV383" s="12" t="s">
        <v>86</v>
      </c>
      <c r="AW383" s="12" t="s">
        <v>39</v>
      </c>
      <c r="AX383" s="12" t="s">
        <v>84</v>
      </c>
      <c r="AY383" s="230" t="s">
        <v>201</v>
      </c>
    </row>
    <row r="384" spans="2:65" s="1" customFormat="1" ht="25.5" customHeight="1">
      <c r="B384" s="42"/>
      <c r="C384" s="202" t="s">
        <v>874</v>
      </c>
      <c r="D384" s="202" t="s">
        <v>204</v>
      </c>
      <c r="E384" s="203" t="s">
        <v>1522</v>
      </c>
      <c r="F384" s="204" t="s">
        <v>1523</v>
      </c>
      <c r="G384" s="205" t="s">
        <v>311</v>
      </c>
      <c r="H384" s="206">
        <v>20</v>
      </c>
      <c r="I384" s="207"/>
      <c r="J384" s="208">
        <f>ROUND(I384*H384,2)</f>
        <v>0</v>
      </c>
      <c r="K384" s="204" t="s">
        <v>214</v>
      </c>
      <c r="L384" s="62"/>
      <c r="M384" s="209" t="s">
        <v>21</v>
      </c>
      <c r="N384" s="210" t="s">
        <v>47</v>
      </c>
      <c r="O384" s="43"/>
      <c r="P384" s="211">
        <f>O384*H384</f>
        <v>0</v>
      </c>
      <c r="Q384" s="211">
        <v>1.7000000000000001E-4</v>
      </c>
      <c r="R384" s="211">
        <f>Q384*H384</f>
        <v>3.4000000000000002E-3</v>
      </c>
      <c r="S384" s="211">
        <v>0</v>
      </c>
      <c r="T384" s="212">
        <f>S384*H384</f>
        <v>0</v>
      </c>
      <c r="AR384" s="25" t="s">
        <v>219</v>
      </c>
      <c r="AT384" s="25" t="s">
        <v>204</v>
      </c>
      <c r="AU384" s="25" t="s">
        <v>86</v>
      </c>
      <c r="AY384" s="25" t="s">
        <v>201</v>
      </c>
      <c r="BE384" s="213">
        <f>IF(N384="základní",J384,0)</f>
        <v>0</v>
      </c>
      <c r="BF384" s="213">
        <f>IF(N384="snížená",J384,0)</f>
        <v>0</v>
      </c>
      <c r="BG384" s="213">
        <f>IF(N384="zákl. přenesená",J384,0)</f>
        <v>0</v>
      </c>
      <c r="BH384" s="213">
        <f>IF(N384="sníž. přenesená",J384,0)</f>
        <v>0</v>
      </c>
      <c r="BI384" s="213">
        <f>IF(N384="nulová",J384,0)</f>
        <v>0</v>
      </c>
      <c r="BJ384" s="25" t="s">
        <v>84</v>
      </c>
      <c r="BK384" s="213">
        <f>ROUND(I384*H384,2)</f>
        <v>0</v>
      </c>
      <c r="BL384" s="25" t="s">
        <v>219</v>
      </c>
      <c r="BM384" s="25" t="s">
        <v>1524</v>
      </c>
    </row>
    <row r="385" spans="2:65" s="1" customFormat="1" ht="27">
      <c r="B385" s="42"/>
      <c r="C385" s="64"/>
      <c r="D385" s="214" t="s">
        <v>210</v>
      </c>
      <c r="E385" s="64"/>
      <c r="F385" s="215" t="s">
        <v>1525</v>
      </c>
      <c r="G385" s="64"/>
      <c r="H385" s="64"/>
      <c r="I385" s="173"/>
      <c r="J385" s="64"/>
      <c r="K385" s="64"/>
      <c r="L385" s="62"/>
      <c r="M385" s="216"/>
      <c r="N385" s="43"/>
      <c r="O385" s="43"/>
      <c r="P385" s="43"/>
      <c r="Q385" s="43"/>
      <c r="R385" s="43"/>
      <c r="S385" s="43"/>
      <c r="T385" s="79"/>
      <c r="AT385" s="25" t="s">
        <v>210</v>
      </c>
      <c r="AU385" s="25" t="s">
        <v>86</v>
      </c>
    </row>
    <row r="386" spans="2:65" s="12" customFormat="1" ht="13.5">
      <c r="B386" s="220"/>
      <c r="C386" s="221"/>
      <c r="D386" s="214" t="s">
        <v>284</v>
      </c>
      <c r="E386" s="222" t="s">
        <v>21</v>
      </c>
      <c r="F386" s="223" t="s">
        <v>1526</v>
      </c>
      <c r="G386" s="221"/>
      <c r="H386" s="224">
        <v>20</v>
      </c>
      <c r="I386" s="225"/>
      <c r="J386" s="221"/>
      <c r="K386" s="221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284</v>
      </c>
      <c r="AU386" s="230" t="s">
        <v>86</v>
      </c>
      <c r="AV386" s="12" t="s">
        <v>86</v>
      </c>
      <c r="AW386" s="12" t="s">
        <v>39</v>
      </c>
      <c r="AX386" s="12" t="s">
        <v>84</v>
      </c>
      <c r="AY386" s="230" t="s">
        <v>201</v>
      </c>
    </row>
    <row r="387" spans="2:65" s="1" customFormat="1" ht="25.5" customHeight="1">
      <c r="B387" s="42"/>
      <c r="C387" s="202" t="s">
        <v>880</v>
      </c>
      <c r="D387" s="202" t="s">
        <v>204</v>
      </c>
      <c r="E387" s="203" t="s">
        <v>1527</v>
      </c>
      <c r="F387" s="204" t="s">
        <v>1528</v>
      </c>
      <c r="G387" s="205" t="s">
        <v>311</v>
      </c>
      <c r="H387" s="206">
        <v>38.4</v>
      </c>
      <c r="I387" s="207"/>
      <c r="J387" s="208">
        <f>ROUND(I387*H387,2)</f>
        <v>0</v>
      </c>
      <c r="K387" s="204" t="s">
        <v>214</v>
      </c>
      <c r="L387" s="62"/>
      <c r="M387" s="209" t="s">
        <v>21</v>
      </c>
      <c r="N387" s="210" t="s">
        <v>47</v>
      </c>
      <c r="O387" s="43"/>
      <c r="P387" s="211">
        <f>O387*H387</f>
        <v>0</v>
      </c>
      <c r="Q387" s="211">
        <v>4.6999999999999999E-4</v>
      </c>
      <c r="R387" s="211">
        <f>Q387*H387</f>
        <v>1.8047999999999998E-2</v>
      </c>
      <c r="S387" s="211">
        <v>1E-3</v>
      </c>
      <c r="T387" s="212">
        <f>S387*H387</f>
        <v>3.8399999999999997E-2</v>
      </c>
      <c r="AR387" s="25" t="s">
        <v>219</v>
      </c>
      <c r="AT387" s="25" t="s">
        <v>204</v>
      </c>
      <c r="AU387" s="25" t="s">
        <v>86</v>
      </c>
      <c r="AY387" s="25" t="s">
        <v>201</v>
      </c>
      <c r="BE387" s="213">
        <f>IF(N387="základní",J387,0)</f>
        <v>0</v>
      </c>
      <c r="BF387" s="213">
        <f>IF(N387="snížená",J387,0)</f>
        <v>0</v>
      </c>
      <c r="BG387" s="213">
        <f>IF(N387="zákl. přenesená",J387,0)</f>
        <v>0</v>
      </c>
      <c r="BH387" s="213">
        <f>IF(N387="sníž. přenesená",J387,0)</f>
        <v>0</v>
      </c>
      <c r="BI387" s="213">
        <f>IF(N387="nulová",J387,0)</f>
        <v>0</v>
      </c>
      <c r="BJ387" s="25" t="s">
        <v>84</v>
      </c>
      <c r="BK387" s="213">
        <f>ROUND(I387*H387,2)</f>
        <v>0</v>
      </c>
      <c r="BL387" s="25" t="s">
        <v>219</v>
      </c>
      <c r="BM387" s="25" t="s">
        <v>1529</v>
      </c>
    </row>
    <row r="388" spans="2:65" s="1" customFormat="1" ht="27">
      <c r="B388" s="42"/>
      <c r="C388" s="64"/>
      <c r="D388" s="214" t="s">
        <v>210</v>
      </c>
      <c r="E388" s="64"/>
      <c r="F388" s="215" t="s">
        <v>1530</v>
      </c>
      <c r="G388" s="64"/>
      <c r="H388" s="64"/>
      <c r="I388" s="173"/>
      <c r="J388" s="64"/>
      <c r="K388" s="64"/>
      <c r="L388" s="62"/>
      <c r="M388" s="216"/>
      <c r="N388" s="43"/>
      <c r="O388" s="43"/>
      <c r="P388" s="43"/>
      <c r="Q388" s="43"/>
      <c r="R388" s="43"/>
      <c r="S388" s="43"/>
      <c r="T388" s="79"/>
      <c r="AT388" s="25" t="s">
        <v>210</v>
      </c>
      <c r="AU388" s="25" t="s">
        <v>86</v>
      </c>
    </row>
    <row r="389" spans="2:65" s="12" customFormat="1" ht="13.5">
      <c r="B389" s="220"/>
      <c r="C389" s="221"/>
      <c r="D389" s="214" t="s">
        <v>284</v>
      </c>
      <c r="E389" s="222" t="s">
        <v>21</v>
      </c>
      <c r="F389" s="223" t="s">
        <v>1531</v>
      </c>
      <c r="G389" s="221"/>
      <c r="H389" s="224">
        <v>32</v>
      </c>
      <c r="I389" s="225"/>
      <c r="J389" s="221"/>
      <c r="K389" s="221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284</v>
      </c>
      <c r="AU389" s="230" t="s">
        <v>86</v>
      </c>
      <c r="AV389" s="12" t="s">
        <v>86</v>
      </c>
      <c r="AW389" s="12" t="s">
        <v>39</v>
      </c>
      <c r="AX389" s="12" t="s">
        <v>76</v>
      </c>
      <c r="AY389" s="230" t="s">
        <v>201</v>
      </c>
    </row>
    <row r="390" spans="2:65" s="12" customFormat="1" ht="13.5">
      <c r="B390" s="220"/>
      <c r="C390" s="221"/>
      <c r="D390" s="214" t="s">
        <v>284</v>
      </c>
      <c r="E390" s="222" t="s">
        <v>21</v>
      </c>
      <c r="F390" s="223" t="s">
        <v>1532</v>
      </c>
      <c r="G390" s="221"/>
      <c r="H390" s="224">
        <v>6.4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284</v>
      </c>
      <c r="AU390" s="230" t="s">
        <v>86</v>
      </c>
      <c r="AV390" s="12" t="s">
        <v>86</v>
      </c>
      <c r="AW390" s="12" t="s">
        <v>39</v>
      </c>
      <c r="AX390" s="12" t="s">
        <v>76</v>
      </c>
      <c r="AY390" s="230" t="s">
        <v>201</v>
      </c>
    </row>
    <row r="391" spans="2:65" s="13" customFormat="1" ht="13.5">
      <c r="B391" s="231"/>
      <c r="C391" s="232"/>
      <c r="D391" s="214" t="s">
        <v>284</v>
      </c>
      <c r="E391" s="233" t="s">
        <v>21</v>
      </c>
      <c r="F391" s="234" t="s">
        <v>293</v>
      </c>
      <c r="G391" s="232"/>
      <c r="H391" s="235">
        <v>38.4</v>
      </c>
      <c r="I391" s="236"/>
      <c r="J391" s="232"/>
      <c r="K391" s="232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284</v>
      </c>
      <c r="AU391" s="241" t="s">
        <v>86</v>
      </c>
      <c r="AV391" s="13" t="s">
        <v>219</v>
      </c>
      <c r="AW391" s="13" t="s">
        <v>39</v>
      </c>
      <c r="AX391" s="13" t="s">
        <v>84</v>
      </c>
      <c r="AY391" s="241" t="s">
        <v>201</v>
      </c>
    </row>
    <row r="392" spans="2:65" s="1" customFormat="1" ht="16.5" customHeight="1">
      <c r="B392" s="42"/>
      <c r="C392" s="255" t="s">
        <v>886</v>
      </c>
      <c r="D392" s="255" t="s">
        <v>497</v>
      </c>
      <c r="E392" s="256" t="s">
        <v>1533</v>
      </c>
      <c r="F392" s="257" t="s">
        <v>1534</v>
      </c>
      <c r="G392" s="258" t="s">
        <v>335</v>
      </c>
      <c r="H392" s="259">
        <v>0.121</v>
      </c>
      <c r="I392" s="260"/>
      <c r="J392" s="261">
        <f>ROUND(I392*H392,2)</f>
        <v>0</v>
      </c>
      <c r="K392" s="257" t="s">
        <v>214</v>
      </c>
      <c r="L392" s="262"/>
      <c r="M392" s="263" t="s">
        <v>21</v>
      </c>
      <c r="N392" s="264" t="s">
        <v>47</v>
      </c>
      <c r="O392" s="43"/>
      <c r="P392" s="211">
        <f>O392*H392</f>
        <v>0</v>
      </c>
      <c r="Q392" s="211">
        <v>1</v>
      </c>
      <c r="R392" s="211">
        <f>Q392*H392</f>
        <v>0.121</v>
      </c>
      <c r="S392" s="211">
        <v>0</v>
      </c>
      <c r="T392" s="212">
        <f>S392*H392</f>
        <v>0</v>
      </c>
      <c r="AR392" s="25" t="s">
        <v>235</v>
      </c>
      <c r="AT392" s="25" t="s">
        <v>497</v>
      </c>
      <c r="AU392" s="25" t="s">
        <v>86</v>
      </c>
      <c r="AY392" s="25" t="s">
        <v>201</v>
      </c>
      <c r="BE392" s="213">
        <f>IF(N392="základní",J392,0)</f>
        <v>0</v>
      </c>
      <c r="BF392" s="213">
        <f>IF(N392="snížená",J392,0)</f>
        <v>0</v>
      </c>
      <c r="BG392" s="213">
        <f>IF(N392="zákl. přenesená",J392,0)</f>
        <v>0</v>
      </c>
      <c r="BH392" s="213">
        <f>IF(N392="sníž. přenesená",J392,0)</f>
        <v>0</v>
      </c>
      <c r="BI392" s="213">
        <f>IF(N392="nulová",J392,0)</f>
        <v>0</v>
      </c>
      <c r="BJ392" s="25" t="s">
        <v>84</v>
      </c>
      <c r="BK392" s="213">
        <f>ROUND(I392*H392,2)</f>
        <v>0</v>
      </c>
      <c r="BL392" s="25" t="s">
        <v>219</v>
      </c>
      <c r="BM392" s="25" t="s">
        <v>1535</v>
      </c>
    </row>
    <row r="393" spans="2:65" s="1" customFormat="1" ht="13.5">
      <c r="B393" s="42"/>
      <c r="C393" s="64"/>
      <c r="D393" s="214" t="s">
        <v>210</v>
      </c>
      <c r="E393" s="64"/>
      <c r="F393" s="215" t="s">
        <v>1534</v>
      </c>
      <c r="G393" s="64"/>
      <c r="H393" s="64"/>
      <c r="I393" s="173"/>
      <c r="J393" s="64"/>
      <c r="K393" s="64"/>
      <c r="L393" s="62"/>
      <c r="M393" s="216"/>
      <c r="N393" s="43"/>
      <c r="O393" s="43"/>
      <c r="P393" s="43"/>
      <c r="Q393" s="43"/>
      <c r="R393" s="43"/>
      <c r="S393" s="43"/>
      <c r="T393" s="79"/>
      <c r="AT393" s="25" t="s">
        <v>210</v>
      </c>
      <c r="AU393" s="25" t="s">
        <v>86</v>
      </c>
    </row>
    <row r="394" spans="2:65" s="12" customFormat="1" ht="13.5">
      <c r="B394" s="220"/>
      <c r="C394" s="221"/>
      <c r="D394" s="214" t="s">
        <v>284</v>
      </c>
      <c r="E394" s="222" t="s">
        <v>21</v>
      </c>
      <c r="F394" s="223" t="s">
        <v>1536</v>
      </c>
      <c r="G394" s="221"/>
      <c r="H394" s="224">
        <v>64</v>
      </c>
      <c r="I394" s="225"/>
      <c r="J394" s="221"/>
      <c r="K394" s="221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284</v>
      </c>
      <c r="AU394" s="230" t="s">
        <v>86</v>
      </c>
      <c r="AV394" s="12" t="s">
        <v>86</v>
      </c>
      <c r="AW394" s="12" t="s">
        <v>39</v>
      </c>
      <c r="AX394" s="12" t="s">
        <v>76</v>
      </c>
      <c r="AY394" s="230" t="s">
        <v>201</v>
      </c>
    </row>
    <row r="395" spans="2:65" s="12" customFormat="1" ht="13.5">
      <c r="B395" s="220"/>
      <c r="C395" s="221"/>
      <c r="D395" s="214" t="s">
        <v>284</v>
      </c>
      <c r="E395" s="222" t="s">
        <v>21</v>
      </c>
      <c r="F395" s="223" t="s">
        <v>1537</v>
      </c>
      <c r="G395" s="221"/>
      <c r="H395" s="224">
        <v>12.8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284</v>
      </c>
      <c r="AU395" s="230" t="s">
        <v>86</v>
      </c>
      <c r="AV395" s="12" t="s">
        <v>86</v>
      </c>
      <c r="AW395" s="12" t="s">
        <v>39</v>
      </c>
      <c r="AX395" s="12" t="s">
        <v>76</v>
      </c>
      <c r="AY395" s="230" t="s">
        <v>201</v>
      </c>
    </row>
    <row r="396" spans="2:65" s="13" customFormat="1" ht="13.5">
      <c r="B396" s="231"/>
      <c r="C396" s="232"/>
      <c r="D396" s="214" t="s">
        <v>284</v>
      </c>
      <c r="E396" s="233" t="s">
        <v>21</v>
      </c>
      <c r="F396" s="234" t="s">
        <v>293</v>
      </c>
      <c r="G396" s="232"/>
      <c r="H396" s="235">
        <v>76.8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284</v>
      </c>
      <c r="AU396" s="241" t="s">
        <v>86</v>
      </c>
      <c r="AV396" s="13" t="s">
        <v>219</v>
      </c>
      <c r="AW396" s="13" t="s">
        <v>39</v>
      </c>
      <c r="AX396" s="13" t="s">
        <v>76</v>
      </c>
      <c r="AY396" s="241" t="s">
        <v>201</v>
      </c>
    </row>
    <row r="397" spans="2:65" s="12" customFormat="1" ht="13.5">
      <c r="B397" s="220"/>
      <c r="C397" s="221"/>
      <c r="D397" s="214" t="s">
        <v>284</v>
      </c>
      <c r="E397" s="222" t="s">
        <v>21</v>
      </c>
      <c r="F397" s="223" t="s">
        <v>1538</v>
      </c>
      <c r="G397" s="221"/>
      <c r="H397" s="224">
        <v>0.121</v>
      </c>
      <c r="I397" s="225"/>
      <c r="J397" s="221"/>
      <c r="K397" s="221"/>
      <c r="L397" s="226"/>
      <c r="M397" s="227"/>
      <c r="N397" s="228"/>
      <c r="O397" s="228"/>
      <c r="P397" s="228"/>
      <c r="Q397" s="228"/>
      <c r="R397" s="228"/>
      <c r="S397" s="228"/>
      <c r="T397" s="229"/>
      <c r="AT397" s="230" t="s">
        <v>284</v>
      </c>
      <c r="AU397" s="230" t="s">
        <v>86</v>
      </c>
      <c r="AV397" s="12" t="s">
        <v>86</v>
      </c>
      <c r="AW397" s="12" t="s">
        <v>39</v>
      </c>
      <c r="AX397" s="12" t="s">
        <v>84</v>
      </c>
      <c r="AY397" s="230" t="s">
        <v>201</v>
      </c>
    </row>
    <row r="398" spans="2:65" s="11" customFormat="1" ht="29.85" customHeight="1">
      <c r="B398" s="186"/>
      <c r="C398" s="187"/>
      <c r="D398" s="188" t="s">
        <v>75</v>
      </c>
      <c r="E398" s="200" t="s">
        <v>379</v>
      </c>
      <c r="F398" s="200" t="s">
        <v>380</v>
      </c>
      <c r="G398" s="187"/>
      <c r="H398" s="187"/>
      <c r="I398" s="190"/>
      <c r="J398" s="201">
        <f>BK398</f>
        <v>0</v>
      </c>
      <c r="K398" s="187"/>
      <c r="L398" s="192"/>
      <c r="M398" s="193"/>
      <c r="N398" s="194"/>
      <c r="O398" s="194"/>
      <c r="P398" s="195">
        <f>SUM(P399:P428)</f>
        <v>0</v>
      </c>
      <c r="Q398" s="194"/>
      <c r="R398" s="195">
        <f>SUM(R399:R428)</f>
        <v>0</v>
      </c>
      <c r="S398" s="194"/>
      <c r="T398" s="196">
        <f>SUM(T399:T428)</f>
        <v>0</v>
      </c>
      <c r="AR398" s="197" t="s">
        <v>84</v>
      </c>
      <c r="AT398" s="198" t="s">
        <v>75</v>
      </c>
      <c r="AU398" s="198" t="s">
        <v>84</v>
      </c>
      <c r="AY398" s="197" t="s">
        <v>201</v>
      </c>
      <c r="BK398" s="199">
        <f>SUM(BK399:BK428)</f>
        <v>0</v>
      </c>
    </row>
    <row r="399" spans="2:65" s="1" customFormat="1" ht="25.5" customHeight="1">
      <c r="B399" s="42"/>
      <c r="C399" s="202" t="s">
        <v>893</v>
      </c>
      <c r="D399" s="202" t="s">
        <v>204</v>
      </c>
      <c r="E399" s="203" t="s">
        <v>1539</v>
      </c>
      <c r="F399" s="204" t="s">
        <v>1540</v>
      </c>
      <c r="G399" s="205" t="s">
        <v>335</v>
      </c>
      <c r="H399" s="206">
        <v>150.52199999999999</v>
      </c>
      <c r="I399" s="207"/>
      <c r="J399" s="208">
        <f>ROUND(I399*H399,2)</f>
        <v>0</v>
      </c>
      <c r="K399" s="204" t="s">
        <v>21</v>
      </c>
      <c r="L399" s="62"/>
      <c r="M399" s="209" t="s">
        <v>21</v>
      </c>
      <c r="N399" s="210" t="s">
        <v>47</v>
      </c>
      <c r="O399" s="43"/>
      <c r="P399" s="211">
        <f>O399*H399</f>
        <v>0</v>
      </c>
      <c r="Q399" s="211">
        <v>0</v>
      </c>
      <c r="R399" s="211">
        <f>Q399*H399</f>
        <v>0</v>
      </c>
      <c r="S399" s="211">
        <v>0</v>
      </c>
      <c r="T399" s="212">
        <f>S399*H399</f>
        <v>0</v>
      </c>
      <c r="AR399" s="25" t="s">
        <v>219</v>
      </c>
      <c r="AT399" s="25" t="s">
        <v>204</v>
      </c>
      <c r="AU399" s="25" t="s">
        <v>86</v>
      </c>
      <c r="AY399" s="25" t="s">
        <v>201</v>
      </c>
      <c r="BE399" s="213">
        <f>IF(N399="základní",J399,0)</f>
        <v>0</v>
      </c>
      <c r="BF399" s="213">
        <f>IF(N399="snížená",J399,0)</f>
        <v>0</v>
      </c>
      <c r="BG399" s="213">
        <f>IF(N399="zákl. přenesená",J399,0)</f>
        <v>0</v>
      </c>
      <c r="BH399" s="213">
        <f>IF(N399="sníž. přenesená",J399,0)</f>
        <v>0</v>
      </c>
      <c r="BI399" s="213">
        <f>IF(N399="nulová",J399,0)</f>
        <v>0</v>
      </c>
      <c r="BJ399" s="25" t="s">
        <v>84</v>
      </c>
      <c r="BK399" s="213">
        <f>ROUND(I399*H399,2)</f>
        <v>0</v>
      </c>
      <c r="BL399" s="25" t="s">
        <v>219</v>
      </c>
      <c r="BM399" s="25" t="s">
        <v>1541</v>
      </c>
    </row>
    <row r="400" spans="2:65" s="1" customFormat="1" ht="27">
      <c r="B400" s="42"/>
      <c r="C400" s="64"/>
      <c r="D400" s="214" t="s">
        <v>210</v>
      </c>
      <c r="E400" s="64"/>
      <c r="F400" s="215" t="s">
        <v>1542</v>
      </c>
      <c r="G400" s="64"/>
      <c r="H400" s="64"/>
      <c r="I400" s="173"/>
      <c r="J400" s="64"/>
      <c r="K400" s="64"/>
      <c r="L400" s="62"/>
      <c r="M400" s="216"/>
      <c r="N400" s="43"/>
      <c r="O400" s="43"/>
      <c r="P400" s="43"/>
      <c r="Q400" s="43"/>
      <c r="R400" s="43"/>
      <c r="S400" s="43"/>
      <c r="T400" s="79"/>
      <c r="AT400" s="25" t="s">
        <v>210</v>
      </c>
      <c r="AU400" s="25" t="s">
        <v>86</v>
      </c>
    </row>
    <row r="401" spans="2:65" s="12" customFormat="1" ht="13.5">
      <c r="B401" s="220"/>
      <c r="C401" s="221"/>
      <c r="D401" s="214" t="s">
        <v>284</v>
      </c>
      <c r="E401" s="222" t="s">
        <v>21</v>
      </c>
      <c r="F401" s="223" t="s">
        <v>1543</v>
      </c>
      <c r="G401" s="221"/>
      <c r="H401" s="224">
        <v>146.458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284</v>
      </c>
      <c r="AU401" s="230" t="s">
        <v>86</v>
      </c>
      <c r="AV401" s="12" t="s">
        <v>86</v>
      </c>
      <c r="AW401" s="12" t="s">
        <v>39</v>
      </c>
      <c r="AX401" s="12" t="s">
        <v>76</v>
      </c>
      <c r="AY401" s="230" t="s">
        <v>201</v>
      </c>
    </row>
    <row r="402" spans="2:65" s="12" customFormat="1" ht="13.5">
      <c r="B402" s="220"/>
      <c r="C402" s="221"/>
      <c r="D402" s="214" t="s">
        <v>284</v>
      </c>
      <c r="E402" s="222" t="s">
        <v>21</v>
      </c>
      <c r="F402" s="223" t="s">
        <v>1544</v>
      </c>
      <c r="G402" s="221"/>
      <c r="H402" s="224">
        <v>1.04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284</v>
      </c>
      <c r="AU402" s="230" t="s">
        <v>86</v>
      </c>
      <c r="AV402" s="12" t="s">
        <v>86</v>
      </c>
      <c r="AW402" s="12" t="s">
        <v>39</v>
      </c>
      <c r="AX402" s="12" t="s">
        <v>76</v>
      </c>
      <c r="AY402" s="230" t="s">
        <v>201</v>
      </c>
    </row>
    <row r="403" spans="2:65" s="12" customFormat="1" ht="13.5">
      <c r="B403" s="220"/>
      <c r="C403" s="221"/>
      <c r="D403" s="214" t="s">
        <v>284</v>
      </c>
      <c r="E403" s="222" t="s">
        <v>21</v>
      </c>
      <c r="F403" s="223" t="s">
        <v>1545</v>
      </c>
      <c r="G403" s="221"/>
      <c r="H403" s="224">
        <v>3.024</v>
      </c>
      <c r="I403" s="225"/>
      <c r="J403" s="221"/>
      <c r="K403" s="221"/>
      <c r="L403" s="226"/>
      <c r="M403" s="227"/>
      <c r="N403" s="228"/>
      <c r="O403" s="228"/>
      <c r="P403" s="228"/>
      <c r="Q403" s="228"/>
      <c r="R403" s="228"/>
      <c r="S403" s="228"/>
      <c r="T403" s="229"/>
      <c r="AT403" s="230" t="s">
        <v>284</v>
      </c>
      <c r="AU403" s="230" t="s">
        <v>86</v>
      </c>
      <c r="AV403" s="12" t="s">
        <v>86</v>
      </c>
      <c r="AW403" s="12" t="s">
        <v>39</v>
      </c>
      <c r="AX403" s="12" t="s">
        <v>76</v>
      </c>
      <c r="AY403" s="230" t="s">
        <v>201</v>
      </c>
    </row>
    <row r="404" spans="2:65" s="13" customFormat="1" ht="13.5">
      <c r="B404" s="231"/>
      <c r="C404" s="232"/>
      <c r="D404" s="214" t="s">
        <v>284</v>
      </c>
      <c r="E404" s="233" t="s">
        <v>21</v>
      </c>
      <c r="F404" s="234" t="s">
        <v>293</v>
      </c>
      <c r="G404" s="232"/>
      <c r="H404" s="235">
        <v>150.52199999999999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284</v>
      </c>
      <c r="AU404" s="241" t="s">
        <v>86</v>
      </c>
      <c r="AV404" s="13" t="s">
        <v>219</v>
      </c>
      <c r="AW404" s="13" t="s">
        <v>39</v>
      </c>
      <c r="AX404" s="13" t="s">
        <v>84</v>
      </c>
      <c r="AY404" s="241" t="s">
        <v>201</v>
      </c>
    </row>
    <row r="405" spans="2:65" s="1" customFormat="1" ht="25.5" customHeight="1">
      <c r="B405" s="42"/>
      <c r="C405" s="202" t="s">
        <v>898</v>
      </c>
      <c r="D405" s="202" t="s">
        <v>204</v>
      </c>
      <c r="E405" s="203" t="s">
        <v>952</v>
      </c>
      <c r="F405" s="204" t="s">
        <v>953</v>
      </c>
      <c r="G405" s="205" t="s">
        <v>335</v>
      </c>
      <c r="H405" s="206">
        <v>113.10899999999999</v>
      </c>
      <c r="I405" s="207"/>
      <c r="J405" s="208">
        <f>ROUND(I405*H405,2)</f>
        <v>0</v>
      </c>
      <c r="K405" s="204" t="s">
        <v>21</v>
      </c>
      <c r="L405" s="62"/>
      <c r="M405" s="209" t="s">
        <v>21</v>
      </c>
      <c r="N405" s="210" t="s">
        <v>47</v>
      </c>
      <c r="O405" s="43"/>
      <c r="P405" s="211">
        <f>O405*H405</f>
        <v>0</v>
      </c>
      <c r="Q405" s="211">
        <v>0</v>
      </c>
      <c r="R405" s="211">
        <f>Q405*H405</f>
        <v>0</v>
      </c>
      <c r="S405" s="211">
        <v>0</v>
      </c>
      <c r="T405" s="212">
        <f>S405*H405</f>
        <v>0</v>
      </c>
      <c r="AR405" s="25" t="s">
        <v>219</v>
      </c>
      <c r="AT405" s="25" t="s">
        <v>204</v>
      </c>
      <c r="AU405" s="25" t="s">
        <v>86</v>
      </c>
      <c r="AY405" s="25" t="s">
        <v>201</v>
      </c>
      <c r="BE405" s="213">
        <f>IF(N405="základní",J405,0)</f>
        <v>0</v>
      </c>
      <c r="BF405" s="213">
        <f>IF(N405="snížená",J405,0)</f>
        <v>0</v>
      </c>
      <c r="BG405" s="213">
        <f>IF(N405="zákl. přenesená",J405,0)</f>
        <v>0</v>
      </c>
      <c r="BH405" s="213">
        <f>IF(N405="sníž. přenesená",J405,0)</f>
        <v>0</v>
      </c>
      <c r="BI405" s="213">
        <f>IF(N405="nulová",J405,0)</f>
        <v>0</v>
      </c>
      <c r="BJ405" s="25" t="s">
        <v>84</v>
      </c>
      <c r="BK405" s="213">
        <f>ROUND(I405*H405,2)</f>
        <v>0</v>
      </c>
      <c r="BL405" s="25" t="s">
        <v>219</v>
      </c>
      <c r="BM405" s="25" t="s">
        <v>1546</v>
      </c>
    </row>
    <row r="406" spans="2:65" s="1" customFormat="1" ht="27">
      <c r="B406" s="42"/>
      <c r="C406" s="64"/>
      <c r="D406" s="214" t="s">
        <v>210</v>
      </c>
      <c r="E406" s="64"/>
      <c r="F406" s="215" t="s">
        <v>955</v>
      </c>
      <c r="G406" s="64"/>
      <c r="H406" s="64"/>
      <c r="I406" s="173"/>
      <c r="J406" s="64"/>
      <c r="K406" s="64"/>
      <c r="L406" s="62"/>
      <c r="M406" s="216"/>
      <c r="N406" s="43"/>
      <c r="O406" s="43"/>
      <c r="P406" s="43"/>
      <c r="Q406" s="43"/>
      <c r="R406" s="43"/>
      <c r="S406" s="43"/>
      <c r="T406" s="79"/>
      <c r="AT406" s="25" t="s">
        <v>210</v>
      </c>
      <c r="AU406" s="25" t="s">
        <v>86</v>
      </c>
    </row>
    <row r="407" spans="2:65" s="12" customFormat="1" ht="13.5">
      <c r="B407" s="220"/>
      <c r="C407" s="221"/>
      <c r="D407" s="214" t="s">
        <v>284</v>
      </c>
      <c r="E407" s="222" t="s">
        <v>21</v>
      </c>
      <c r="F407" s="223" t="s">
        <v>1547</v>
      </c>
      <c r="G407" s="221"/>
      <c r="H407" s="224">
        <v>35.770000000000003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284</v>
      </c>
      <c r="AU407" s="230" t="s">
        <v>86</v>
      </c>
      <c r="AV407" s="12" t="s">
        <v>86</v>
      </c>
      <c r="AW407" s="12" t="s">
        <v>39</v>
      </c>
      <c r="AX407" s="12" t="s">
        <v>76</v>
      </c>
      <c r="AY407" s="230" t="s">
        <v>201</v>
      </c>
    </row>
    <row r="408" spans="2:65" s="12" customFormat="1" ht="13.5">
      <c r="B408" s="220"/>
      <c r="C408" s="221"/>
      <c r="D408" s="214" t="s">
        <v>284</v>
      </c>
      <c r="E408" s="222" t="s">
        <v>21</v>
      </c>
      <c r="F408" s="223" t="s">
        <v>1548</v>
      </c>
      <c r="G408" s="221"/>
      <c r="H408" s="224">
        <v>31.85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284</v>
      </c>
      <c r="AU408" s="230" t="s">
        <v>86</v>
      </c>
      <c r="AV408" s="12" t="s">
        <v>86</v>
      </c>
      <c r="AW408" s="12" t="s">
        <v>39</v>
      </c>
      <c r="AX408" s="12" t="s">
        <v>76</v>
      </c>
      <c r="AY408" s="230" t="s">
        <v>201</v>
      </c>
    </row>
    <row r="409" spans="2:65" s="12" customFormat="1" ht="13.5">
      <c r="B409" s="220"/>
      <c r="C409" s="221"/>
      <c r="D409" s="214" t="s">
        <v>284</v>
      </c>
      <c r="E409" s="222" t="s">
        <v>21</v>
      </c>
      <c r="F409" s="223" t="s">
        <v>1549</v>
      </c>
      <c r="G409" s="221"/>
      <c r="H409" s="224">
        <v>45.488999999999997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284</v>
      </c>
      <c r="AU409" s="230" t="s">
        <v>86</v>
      </c>
      <c r="AV409" s="12" t="s">
        <v>86</v>
      </c>
      <c r="AW409" s="12" t="s">
        <v>39</v>
      </c>
      <c r="AX409" s="12" t="s">
        <v>76</v>
      </c>
      <c r="AY409" s="230" t="s">
        <v>201</v>
      </c>
    </row>
    <row r="410" spans="2:65" s="13" customFormat="1" ht="13.5">
      <c r="B410" s="231"/>
      <c r="C410" s="232"/>
      <c r="D410" s="214" t="s">
        <v>284</v>
      </c>
      <c r="E410" s="233" t="s">
        <v>21</v>
      </c>
      <c r="F410" s="234" t="s">
        <v>293</v>
      </c>
      <c r="G410" s="232"/>
      <c r="H410" s="235">
        <v>113.10899999999999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284</v>
      </c>
      <c r="AU410" s="241" t="s">
        <v>86</v>
      </c>
      <c r="AV410" s="13" t="s">
        <v>219</v>
      </c>
      <c r="AW410" s="13" t="s">
        <v>39</v>
      </c>
      <c r="AX410" s="13" t="s">
        <v>84</v>
      </c>
      <c r="AY410" s="241" t="s">
        <v>201</v>
      </c>
    </row>
    <row r="411" spans="2:65" s="1" customFormat="1" ht="25.5" customHeight="1">
      <c r="B411" s="42"/>
      <c r="C411" s="202" t="s">
        <v>903</v>
      </c>
      <c r="D411" s="202" t="s">
        <v>204</v>
      </c>
      <c r="E411" s="203" t="s">
        <v>394</v>
      </c>
      <c r="F411" s="204" t="s">
        <v>395</v>
      </c>
      <c r="G411" s="205" t="s">
        <v>335</v>
      </c>
      <c r="H411" s="206">
        <v>41.097000000000001</v>
      </c>
      <c r="I411" s="207"/>
      <c r="J411" s="208">
        <f>ROUND(I411*H411,2)</f>
        <v>0</v>
      </c>
      <c r="K411" s="204" t="s">
        <v>21</v>
      </c>
      <c r="L411" s="62"/>
      <c r="M411" s="209" t="s">
        <v>21</v>
      </c>
      <c r="N411" s="210" t="s">
        <v>47</v>
      </c>
      <c r="O411" s="43"/>
      <c r="P411" s="211">
        <f>O411*H411</f>
        <v>0</v>
      </c>
      <c r="Q411" s="211">
        <v>0</v>
      </c>
      <c r="R411" s="211">
        <f>Q411*H411</f>
        <v>0</v>
      </c>
      <c r="S411" s="211">
        <v>0</v>
      </c>
      <c r="T411" s="212">
        <f>S411*H411</f>
        <v>0</v>
      </c>
      <c r="AR411" s="25" t="s">
        <v>219</v>
      </c>
      <c r="AT411" s="25" t="s">
        <v>204</v>
      </c>
      <c r="AU411" s="25" t="s">
        <v>86</v>
      </c>
      <c r="AY411" s="25" t="s">
        <v>201</v>
      </c>
      <c r="BE411" s="213">
        <f>IF(N411="základní",J411,0)</f>
        <v>0</v>
      </c>
      <c r="BF411" s="213">
        <f>IF(N411="snížená",J411,0)</f>
        <v>0</v>
      </c>
      <c r="BG411" s="213">
        <f>IF(N411="zákl. přenesená",J411,0)</f>
        <v>0</v>
      </c>
      <c r="BH411" s="213">
        <f>IF(N411="sníž. přenesená",J411,0)</f>
        <v>0</v>
      </c>
      <c r="BI411" s="213">
        <f>IF(N411="nulová",J411,0)</f>
        <v>0</v>
      </c>
      <c r="BJ411" s="25" t="s">
        <v>84</v>
      </c>
      <c r="BK411" s="213">
        <f>ROUND(I411*H411,2)</f>
        <v>0</v>
      </c>
      <c r="BL411" s="25" t="s">
        <v>219</v>
      </c>
      <c r="BM411" s="25" t="s">
        <v>1550</v>
      </c>
    </row>
    <row r="412" spans="2:65" s="1" customFormat="1" ht="27">
      <c r="B412" s="42"/>
      <c r="C412" s="64"/>
      <c r="D412" s="214" t="s">
        <v>210</v>
      </c>
      <c r="E412" s="64"/>
      <c r="F412" s="215" t="s">
        <v>395</v>
      </c>
      <c r="G412" s="64"/>
      <c r="H412" s="64"/>
      <c r="I412" s="173"/>
      <c r="J412" s="64"/>
      <c r="K412" s="64"/>
      <c r="L412" s="62"/>
      <c r="M412" s="216"/>
      <c r="N412" s="43"/>
      <c r="O412" s="43"/>
      <c r="P412" s="43"/>
      <c r="Q412" s="43"/>
      <c r="R412" s="43"/>
      <c r="S412" s="43"/>
      <c r="T412" s="79"/>
      <c r="AT412" s="25" t="s">
        <v>210</v>
      </c>
      <c r="AU412" s="25" t="s">
        <v>86</v>
      </c>
    </row>
    <row r="413" spans="2:65" s="12" customFormat="1" ht="13.5">
      <c r="B413" s="220"/>
      <c r="C413" s="221"/>
      <c r="D413" s="214" t="s">
        <v>284</v>
      </c>
      <c r="E413" s="222" t="s">
        <v>21</v>
      </c>
      <c r="F413" s="223" t="s">
        <v>1551</v>
      </c>
      <c r="G413" s="221"/>
      <c r="H413" s="224">
        <v>30.027000000000001</v>
      </c>
      <c r="I413" s="225"/>
      <c r="J413" s="221"/>
      <c r="K413" s="221"/>
      <c r="L413" s="226"/>
      <c r="M413" s="227"/>
      <c r="N413" s="228"/>
      <c r="O413" s="228"/>
      <c r="P413" s="228"/>
      <c r="Q413" s="228"/>
      <c r="R413" s="228"/>
      <c r="S413" s="228"/>
      <c r="T413" s="229"/>
      <c r="AT413" s="230" t="s">
        <v>284</v>
      </c>
      <c r="AU413" s="230" t="s">
        <v>86</v>
      </c>
      <c r="AV413" s="12" t="s">
        <v>86</v>
      </c>
      <c r="AW413" s="12" t="s">
        <v>39</v>
      </c>
      <c r="AX413" s="12" t="s">
        <v>76</v>
      </c>
      <c r="AY413" s="230" t="s">
        <v>201</v>
      </c>
    </row>
    <row r="414" spans="2:65" s="12" customFormat="1" ht="13.5">
      <c r="B414" s="220"/>
      <c r="C414" s="221"/>
      <c r="D414" s="214" t="s">
        <v>284</v>
      </c>
      <c r="E414" s="222" t="s">
        <v>21</v>
      </c>
      <c r="F414" s="223" t="s">
        <v>1552</v>
      </c>
      <c r="G414" s="221"/>
      <c r="H414" s="224">
        <v>11.07</v>
      </c>
      <c r="I414" s="225"/>
      <c r="J414" s="221"/>
      <c r="K414" s="221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284</v>
      </c>
      <c r="AU414" s="230" t="s">
        <v>86</v>
      </c>
      <c r="AV414" s="12" t="s">
        <v>86</v>
      </c>
      <c r="AW414" s="12" t="s">
        <v>39</v>
      </c>
      <c r="AX414" s="12" t="s">
        <v>76</v>
      </c>
      <c r="AY414" s="230" t="s">
        <v>201</v>
      </c>
    </row>
    <row r="415" spans="2:65" s="13" customFormat="1" ht="13.5">
      <c r="B415" s="231"/>
      <c r="C415" s="232"/>
      <c r="D415" s="214" t="s">
        <v>284</v>
      </c>
      <c r="E415" s="233" t="s">
        <v>21</v>
      </c>
      <c r="F415" s="234" t="s">
        <v>293</v>
      </c>
      <c r="G415" s="232"/>
      <c r="H415" s="235">
        <v>41.097000000000001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284</v>
      </c>
      <c r="AU415" s="241" t="s">
        <v>86</v>
      </c>
      <c r="AV415" s="13" t="s">
        <v>219</v>
      </c>
      <c r="AW415" s="13" t="s">
        <v>39</v>
      </c>
      <c r="AX415" s="13" t="s">
        <v>84</v>
      </c>
      <c r="AY415" s="241" t="s">
        <v>201</v>
      </c>
    </row>
    <row r="416" spans="2:65" s="1" customFormat="1" ht="25.5" customHeight="1">
      <c r="B416" s="42"/>
      <c r="C416" s="202" t="s">
        <v>908</v>
      </c>
      <c r="D416" s="202" t="s">
        <v>204</v>
      </c>
      <c r="E416" s="203" t="s">
        <v>407</v>
      </c>
      <c r="F416" s="204" t="s">
        <v>408</v>
      </c>
      <c r="G416" s="205" t="s">
        <v>335</v>
      </c>
      <c r="H416" s="206">
        <v>42.92</v>
      </c>
      <c r="I416" s="207"/>
      <c r="J416" s="208">
        <f>ROUND(I416*H416,2)</f>
        <v>0</v>
      </c>
      <c r="K416" s="204" t="s">
        <v>214</v>
      </c>
      <c r="L416" s="62"/>
      <c r="M416" s="209" t="s">
        <v>21</v>
      </c>
      <c r="N416" s="210" t="s">
        <v>47</v>
      </c>
      <c r="O416" s="43"/>
      <c r="P416" s="211">
        <f>O416*H416</f>
        <v>0</v>
      </c>
      <c r="Q416" s="211">
        <v>0</v>
      </c>
      <c r="R416" s="211">
        <f>Q416*H416</f>
        <v>0</v>
      </c>
      <c r="S416" s="211">
        <v>0</v>
      </c>
      <c r="T416" s="212">
        <f>S416*H416</f>
        <v>0</v>
      </c>
      <c r="AR416" s="25" t="s">
        <v>219</v>
      </c>
      <c r="AT416" s="25" t="s">
        <v>204</v>
      </c>
      <c r="AU416" s="25" t="s">
        <v>86</v>
      </c>
      <c r="AY416" s="25" t="s">
        <v>201</v>
      </c>
      <c r="BE416" s="213">
        <f>IF(N416="základní",J416,0)</f>
        <v>0</v>
      </c>
      <c r="BF416" s="213">
        <f>IF(N416="snížená",J416,0)</f>
        <v>0</v>
      </c>
      <c r="BG416" s="213">
        <f>IF(N416="zákl. přenesená",J416,0)</f>
        <v>0</v>
      </c>
      <c r="BH416" s="213">
        <f>IF(N416="sníž. přenesená",J416,0)</f>
        <v>0</v>
      </c>
      <c r="BI416" s="213">
        <f>IF(N416="nulová",J416,0)</f>
        <v>0</v>
      </c>
      <c r="BJ416" s="25" t="s">
        <v>84</v>
      </c>
      <c r="BK416" s="213">
        <f>ROUND(I416*H416,2)</f>
        <v>0</v>
      </c>
      <c r="BL416" s="25" t="s">
        <v>219</v>
      </c>
      <c r="BM416" s="25" t="s">
        <v>1553</v>
      </c>
    </row>
    <row r="417" spans="2:65" s="1" customFormat="1" ht="27">
      <c r="B417" s="42"/>
      <c r="C417" s="64"/>
      <c r="D417" s="214" t="s">
        <v>210</v>
      </c>
      <c r="E417" s="64"/>
      <c r="F417" s="215" t="s">
        <v>410</v>
      </c>
      <c r="G417" s="64"/>
      <c r="H417" s="64"/>
      <c r="I417" s="173"/>
      <c r="J417" s="64"/>
      <c r="K417" s="64"/>
      <c r="L417" s="62"/>
      <c r="M417" s="216"/>
      <c r="N417" s="43"/>
      <c r="O417" s="43"/>
      <c r="P417" s="43"/>
      <c r="Q417" s="43"/>
      <c r="R417" s="43"/>
      <c r="S417" s="43"/>
      <c r="T417" s="79"/>
      <c r="AT417" s="25" t="s">
        <v>210</v>
      </c>
      <c r="AU417" s="25" t="s">
        <v>86</v>
      </c>
    </row>
    <row r="418" spans="2:65" s="12" customFormat="1" ht="13.5">
      <c r="B418" s="220"/>
      <c r="C418" s="221"/>
      <c r="D418" s="214" t="s">
        <v>284</v>
      </c>
      <c r="E418" s="222" t="s">
        <v>21</v>
      </c>
      <c r="F418" s="223" t="s">
        <v>1548</v>
      </c>
      <c r="G418" s="221"/>
      <c r="H418" s="224">
        <v>31.85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284</v>
      </c>
      <c r="AU418" s="230" t="s">
        <v>86</v>
      </c>
      <c r="AV418" s="12" t="s">
        <v>86</v>
      </c>
      <c r="AW418" s="12" t="s">
        <v>39</v>
      </c>
      <c r="AX418" s="12" t="s">
        <v>76</v>
      </c>
      <c r="AY418" s="230" t="s">
        <v>201</v>
      </c>
    </row>
    <row r="419" spans="2:65" s="12" customFormat="1" ht="13.5">
      <c r="B419" s="220"/>
      <c r="C419" s="221"/>
      <c r="D419" s="214" t="s">
        <v>284</v>
      </c>
      <c r="E419" s="222" t="s">
        <v>21</v>
      </c>
      <c r="F419" s="223" t="s">
        <v>1552</v>
      </c>
      <c r="G419" s="221"/>
      <c r="H419" s="224">
        <v>11.07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9"/>
      <c r="AT419" s="230" t="s">
        <v>284</v>
      </c>
      <c r="AU419" s="230" t="s">
        <v>86</v>
      </c>
      <c r="AV419" s="12" t="s">
        <v>86</v>
      </c>
      <c r="AW419" s="12" t="s">
        <v>39</v>
      </c>
      <c r="AX419" s="12" t="s">
        <v>76</v>
      </c>
      <c r="AY419" s="230" t="s">
        <v>201</v>
      </c>
    </row>
    <row r="420" spans="2:65" s="13" customFormat="1" ht="13.5">
      <c r="B420" s="231"/>
      <c r="C420" s="232"/>
      <c r="D420" s="214" t="s">
        <v>284</v>
      </c>
      <c r="E420" s="233" t="s">
        <v>21</v>
      </c>
      <c r="F420" s="234" t="s">
        <v>293</v>
      </c>
      <c r="G420" s="232"/>
      <c r="H420" s="235">
        <v>42.92</v>
      </c>
      <c r="I420" s="236"/>
      <c r="J420" s="232"/>
      <c r="K420" s="232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284</v>
      </c>
      <c r="AU420" s="241" t="s">
        <v>86</v>
      </c>
      <c r="AV420" s="13" t="s">
        <v>219</v>
      </c>
      <c r="AW420" s="13" t="s">
        <v>39</v>
      </c>
      <c r="AX420" s="13" t="s">
        <v>84</v>
      </c>
      <c r="AY420" s="241" t="s">
        <v>201</v>
      </c>
    </row>
    <row r="421" spans="2:65" s="1" customFormat="1" ht="25.5" customHeight="1">
      <c r="B421" s="42"/>
      <c r="C421" s="202" t="s">
        <v>913</v>
      </c>
      <c r="D421" s="202" t="s">
        <v>204</v>
      </c>
      <c r="E421" s="203" t="s">
        <v>1554</v>
      </c>
      <c r="F421" s="204" t="s">
        <v>1555</v>
      </c>
      <c r="G421" s="205" t="s">
        <v>335</v>
      </c>
      <c r="H421" s="206">
        <v>146.458</v>
      </c>
      <c r="I421" s="207"/>
      <c r="J421" s="208">
        <f>ROUND(I421*H421,2)</f>
        <v>0</v>
      </c>
      <c r="K421" s="204" t="s">
        <v>214</v>
      </c>
      <c r="L421" s="62"/>
      <c r="M421" s="209" t="s">
        <v>21</v>
      </c>
      <c r="N421" s="210" t="s">
        <v>47</v>
      </c>
      <c r="O421" s="43"/>
      <c r="P421" s="211">
        <f>O421*H421</f>
        <v>0</v>
      </c>
      <c r="Q421" s="211">
        <v>0</v>
      </c>
      <c r="R421" s="211">
        <f>Q421*H421</f>
        <v>0</v>
      </c>
      <c r="S421" s="211">
        <v>0</v>
      </c>
      <c r="T421" s="212">
        <f>S421*H421</f>
        <v>0</v>
      </c>
      <c r="AR421" s="25" t="s">
        <v>219</v>
      </c>
      <c r="AT421" s="25" t="s">
        <v>204</v>
      </c>
      <c r="AU421" s="25" t="s">
        <v>86</v>
      </c>
      <c r="AY421" s="25" t="s">
        <v>201</v>
      </c>
      <c r="BE421" s="213">
        <f>IF(N421="základní",J421,0)</f>
        <v>0</v>
      </c>
      <c r="BF421" s="213">
        <f>IF(N421="snížená",J421,0)</f>
        <v>0</v>
      </c>
      <c r="BG421" s="213">
        <f>IF(N421="zákl. přenesená",J421,0)</f>
        <v>0</v>
      </c>
      <c r="BH421" s="213">
        <f>IF(N421="sníž. přenesená",J421,0)</f>
        <v>0</v>
      </c>
      <c r="BI421" s="213">
        <f>IF(N421="nulová",J421,0)</f>
        <v>0</v>
      </c>
      <c r="BJ421" s="25" t="s">
        <v>84</v>
      </c>
      <c r="BK421" s="213">
        <f>ROUND(I421*H421,2)</f>
        <v>0</v>
      </c>
      <c r="BL421" s="25" t="s">
        <v>219</v>
      </c>
      <c r="BM421" s="25" t="s">
        <v>1556</v>
      </c>
    </row>
    <row r="422" spans="2:65" s="1" customFormat="1" ht="27">
      <c r="B422" s="42"/>
      <c r="C422" s="64"/>
      <c r="D422" s="214" t="s">
        <v>210</v>
      </c>
      <c r="E422" s="64"/>
      <c r="F422" s="215" t="s">
        <v>1557</v>
      </c>
      <c r="G422" s="64"/>
      <c r="H422" s="64"/>
      <c r="I422" s="173"/>
      <c r="J422" s="64"/>
      <c r="K422" s="64"/>
      <c r="L422" s="62"/>
      <c r="M422" s="216"/>
      <c r="N422" s="43"/>
      <c r="O422" s="43"/>
      <c r="P422" s="43"/>
      <c r="Q422" s="43"/>
      <c r="R422" s="43"/>
      <c r="S422" s="43"/>
      <c r="T422" s="79"/>
      <c r="AT422" s="25" t="s">
        <v>210</v>
      </c>
      <c r="AU422" s="25" t="s">
        <v>86</v>
      </c>
    </row>
    <row r="423" spans="2:65" s="12" customFormat="1" ht="13.5">
      <c r="B423" s="220"/>
      <c r="C423" s="221"/>
      <c r="D423" s="214" t="s">
        <v>284</v>
      </c>
      <c r="E423" s="222" t="s">
        <v>21</v>
      </c>
      <c r="F423" s="223" t="s">
        <v>1543</v>
      </c>
      <c r="G423" s="221"/>
      <c r="H423" s="224">
        <v>146.458</v>
      </c>
      <c r="I423" s="225"/>
      <c r="J423" s="221"/>
      <c r="K423" s="221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284</v>
      </c>
      <c r="AU423" s="230" t="s">
        <v>86</v>
      </c>
      <c r="AV423" s="12" t="s">
        <v>86</v>
      </c>
      <c r="AW423" s="12" t="s">
        <v>39</v>
      </c>
      <c r="AX423" s="12" t="s">
        <v>84</v>
      </c>
      <c r="AY423" s="230" t="s">
        <v>201</v>
      </c>
    </row>
    <row r="424" spans="2:65" s="1" customFormat="1" ht="25.5" customHeight="1">
      <c r="B424" s="42"/>
      <c r="C424" s="202" t="s">
        <v>918</v>
      </c>
      <c r="D424" s="202" t="s">
        <v>204</v>
      </c>
      <c r="E424" s="203" t="s">
        <v>413</v>
      </c>
      <c r="F424" s="204" t="s">
        <v>414</v>
      </c>
      <c r="G424" s="205" t="s">
        <v>335</v>
      </c>
      <c r="H424" s="206">
        <v>65.796999999999997</v>
      </c>
      <c r="I424" s="207"/>
      <c r="J424" s="208">
        <f>ROUND(I424*H424,2)</f>
        <v>0</v>
      </c>
      <c r="K424" s="204" t="s">
        <v>214</v>
      </c>
      <c r="L424" s="62"/>
      <c r="M424" s="209" t="s">
        <v>21</v>
      </c>
      <c r="N424" s="210" t="s">
        <v>47</v>
      </c>
      <c r="O424" s="43"/>
      <c r="P424" s="211">
        <f>O424*H424</f>
        <v>0</v>
      </c>
      <c r="Q424" s="211">
        <v>0</v>
      </c>
      <c r="R424" s="211">
        <f>Q424*H424</f>
        <v>0</v>
      </c>
      <c r="S424" s="211">
        <v>0</v>
      </c>
      <c r="T424" s="212">
        <f>S424*H424</f>
        <v>0</v>
      </c>
      <c r="AR424" s="25" t="s">
        <v>219</v>
      </c>
      <c r="AT424" s="25" t="s">
        <v>204</v>
      </c>
      <c r="AU424" s="25" t="s">
        <v>86</v>
      </c>
      <c r="AY424" s="25" t="s">
        <v>201</v>
      </c>
      <c r="BE424" s="213">
        <f>IF(N424="základní",J424,0)</f>
        <v>0</v>
      </c>
      <c r="BF424" s="213">
        <f>IF(N424="snížená",J424,0)</f>
        <v>0</v>
      </c>
      <c r="BG424" s="213">
        <f>IF(N424="zákl. přenesená",J424,0)</f>
        <v>0</v>
      </c>
      <c r="BH424" s="213">
        <f>IF(N424="sníž. přenesená",J424,0)</f>
        <v>0</v>
      </c>
      <c r="BI424" s="213">
        <f>IF(N424="nulová",J424,0)</f>
        <v>0</v>
      </c>
      <c r="BJ424" s="25" t="s">
        <v>84</v>
      </c>
      <c r="BK424" s="213">
        <f>ROUND(I424*H424,2)</f>
        <v>0</v>
      </c>
      <c r="BL424" s="25" t="s">
        <v>219</v>
      </c>
      <c r="BM424" s="25" t="s">
        <v>1558</v>
      </c>
    </row>
    <row r="425" spans="2:65" s="1" customFormat="1" ht="27">
      <c r="B425" s="42"/>
      <c r="C425" s="64"/>
      <c r="D425" s="214" t="s">
        <v>210</v>
      </c>
      <c r="E425" s="64"/>
      <c r="F425" s="215" t="s">
        <v>337</v>
      </c>
      <c r="G425" s="64"/>
      <c r="H425" s="64"/>
      <c r="I425" s="173"/>
      <c r="J425" s="64"/>
      <c r="K425" s="64"/>
      <c r="L425" s="62"/>
      <c r="M425" s="216"/>
      <c r="N425" s="43"/>
      <c r="O425" s="43"/>
      <c r="P425" s="43"/>
      <c r="Q425" s="43"/>
      <c r="R425" s="43"/>
      <c r="S425" s="43"/>
      <c r="T425" s="79"/>
      <c r="AT425" s="25" t="s">
        <v>210</v>
      </c>
      <c r="AU425" s="25" t="s">
        <v>86</v>
      </c>
    </row>
    <row r="426" spans="2:65" s="12" customFormat="1" ht="13.5">
      <c r="B426" s="220"/>
      <c r="C426" s="221"/>
      <c r="D426" s="214" t="s">
        <v>284</v>
      </c>
      <c r="E426" s="222" t="s">
        <v>21</v>
      </c>
      <c r="F426" s="223" t="s">
        <v>1547</v>
      </c>
      <c r="G426" s="221"/>
      <c r="H426" s="224">
        <v>35.770000000000003</v>
      </c>
      <c r="I426" s="225"/>
      <c r="J426" s="221"/>
      <c r="K426" s="221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284</v>
      </c>
      <c r="AU426" s="230" t="s">
        <v>86</v>
      </c>
      <c r="AV426" s="12" t="s">
        <v>86</v>
      </c>
      <c r="AW426" s="12" t="s">
        <v>39</v>
      </c>
      <c r="AX426" s="12" t="s">
        <v>76</v>
      </c>
      <c r="AY426" s="230" t="s">
        <v>201</v>
      </c>
    </row>
    <row r="427" spans="2:65" s="12" customFormat="1" ht="13.5">
      <c r="B427" s="220"/>
      <c r="C427" s="221"/>
      <c r="D427" s="214" t="s">
        <v>284</v>
      </c>
      <c r="E427" s="222" t="s">
        <v>21</v>
      </c>
      <c r="F427" s="223" t="s">
        <v>1551</v>
      </c>
      <c r="G427" s="221"/>
      <c r="H427" s="224">
        <v>30.027000000000001</v>
      </c>
      <c r="I427" s="225"/>
      <c r="J427" s="221"/>
      <c r="K427" s="221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284</v>
      </c>
      <c r="AU427" s="230" t="s">
        <v>86</v>
      </c>
      <c r="AV427" s="12" t="s">
        <v>86</v>
      </c>
      <c r="AW427" s="12" t="s">
        <v>39</v>
      </c>
      <c r="AX427" s="12" t="s">
        <v>76</v>
      </c>
      <c r="AY427" s="230" t="s">
        <v>201</v>
      </c>
    </row>
    <row r="428" spans="2:65" s="13" customFormat="1" ht="13.5">
      <c r="B428" s="231"/>
      <c r="C428" s="232"/>
      <c r="D428" s="214" t="s">
        <v>284</v>
      </c>
      <c r="E428" s="233" t="s">
        <v>21</v>
      </c>
      <c r="F428" s="234" t="s">
        <v>293</v>
      </c>
      <c r="G428" s="232"/>
      <c r="H428" s="235">
        <v>65.796999999999997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284</v>
      </c>
      <c r="AU428" s="241" t="s">
        <v>86</v>
      </c>
      <c r="AV428" s="13" t="s">
        <v>219</v>
      </c>
      <c r="AW428" s="13" t="s">
        <v>39</v>
      </c>
      <c r="AX428" s="13" t="s">
        <v>84</v>
      </c>
      <c r="AY428" s="241" t="s">
        <v>201</v>
      </c>
    </row>
    <row r="429" spans="2:65" s="11" customFormat="1" ht="29.85" customHeight="1">
      <c r="B429" s="186"/>
      <c r="C429" s="187"/>
      <c r="D429" s="188" t="s">
        <v>75</v>
      </c>
      <c r="E429" s="200" t="s">
        <v>977</v>
      </c>
      <c r="F429" s="200" t="s">
        <v>978</v>
      </c>
      <c r="G429" s="187"/>
      <c r="H429" s="187"/>
      <c r="I429" s="190"/>
      <c r="J429" s="201">
        <f>BK429</f>
        <v>0</v>
      </c>
      <c r="K429" s="187"/>
      <c r="L429" s="192"/>
      <c r="M429" s="193"/>
      <c r="N429" s="194"/>
      <c r="O429" s="194"/>
      <c r="P429" s="195">
        <f>SUM(P430:P433)</f>
        <v>0</v>
      </c>
      <c r="Q429" s="194"/>
      <c r="R429" s="195">
        <f>SUM(R430:R433)</f>
        <v>0</v>
      </c>
      <c r="S429" s="194"/>
      <c r="T429" s="196">
        <f>SUM(T430:T433)</f>
        <v>0</v>
      </c>
      <c r="AR429" s="197" t="s">
        <v>84</v>
      </c>
      <c r="AT429" s="198" t="s">
        <v>75</v>
      </c>
      <c r="AU429" s="198" t="s">
        <v>84</v>
      </c>
      <c r="AY429" s="197" t="s">
        <v>201</v>
      </c>
      <c r="BK429" s="199">
        <f>SUM(BK430:BK433)</f>
        <v>0</v>
      </c>
    </row>
    <row r="430" spans="2:65" s="1" customFormat="1" ht="25.5" customHeight="1">
      <c r="B430" s="42"/>
      <c r="C430" s="202" t="s">
        <v>923</v>
      </c>
      <c r="D430" s="202" t="s">
        <v>204</v>
      </c>
      <c r="E430" s="203" t="s">
        <v>1559</v>
      </c>
      <c r="F430" s="204" t="s">
        <v>1560</v>
      </c>
      <c r="G430" s="205" t="s">
        <v>335</v>
      </c>
      <c r="H430" s="206">
        <v>361.44499999999999</v>
      </c>
      <c r="I430" s="207"/>
      <c r="J430" s="208">
        <f>ROUND(I430*H430,2)</f>
        <v>0</v>
      </c>
      <c r="K430" s="204" t="s">
        <v>214</v>
      </c>
      <c r="L430" s="62"/>
      <c r="M430" s="209" t="s">
        <v>21</v>
      </c>
      <c r="N430" s="210" t="s">
        <v>47</v>
      </c>
      <c r="O430" s="43"/>
      <c r="P430" s="211">
        <f>O430*H430</f>
        <v>0</v>
      </c>
      <c r="Q430" s="211">
        <v>0</v>
      </c>
      <c r="R430" s="211">
        <f>Q430*H430</f>
        <v>0</v>
      </c>
      <c r="S430" s="211">
        <v>0</v>
      </c>
      <c r="T430" s="212">
        <f>S430*H430</f>
        <v>0</v>
      </c>
      <c r="AR430" s="25" t="s">
        <v>219</v>
      </c>
      <c r="AT430" s="25" t="s">
        <v>204</v>
      </c>
      <c r="AU430" s="25" t="s">
        <v>86</v>
      </c>
      <c r="AY430" s="25" t="s">
        <v>201</v>
      </c>
      <c r="BE430" s="213">
        <f>IF(N430="základní",J430,0)</f>
        <v>0</v>
      </c>
      <c r="BF430" s="213">
        <f>IF(N430="snížená",J430,0)</f>
        <v>0</v>
      </c>
      <c r="BG430" s="213">
        <f>IF(N430="zákl. přenesená",J430,0)</f>
        <v>0</v>
      </c>
      <c r="BH430" s="213">
        <f>IF(N430="sníž. přenesená",J430,0)</f>
        <v>0</v>
      </c>
      <c r="BI430" s="213">
        <f>IF(N430="nulová",J430,0)</f>
        <v>0</v>
      </c>
      <c r="BJ430" s="25" t="s">
        <v>84</v>
      </c>
      <c r="BK430" s="213">
        <f>ROUND(I430*H430,2)</f>
        <v>0</v>
      </c>
      <c r="BL430" s="25" t="s">
        <v>219</v>
      </c>
      <c r="BM430" s="25" t="s">
        <v>1561</v>
      </c>
    </row>
    <row r="431" spans="2:65" s="1" customFormat="1" ht="27">
      <c r="B431" s="42"/>
      <c r="C431" s="64"/>
      <c r="D431" s="214" t="s">
        <v>210</v>
      </c>
      <c r="E431" s="64"/>
      <c r="F431" s="215" t="s">
        <v>1562</v>
      </c>
      <c r="G431" s="64"/>
      <c r="H431" s="64"/>
      <c r="I431" s="173"/>
      <c r="J431" s="64"/>
      <c r="K431" s="64"/>
      <c r="L431" s="62"/>
      <c r="M431" s="216"/>
      <c r="N431" s="43"/>
      <c r="O431" s="43"/>
      <c r="P431" s="43"/>
      <c r="Q431" s="43"/>
      <c r="R431" s="43"/>
      <c r="S431" s="43"/>
      <c r="T431" s="79"/>
      <c r="AT431" s="25" t="s">
        <v>210</v>
      </c>
      <c r="AU431" s="25" t="s">
        <v>86</v>
      </c>
    </row>
    <row r="432" spans="2:65" s="1" customFormat="1" ht="25.5" customHeight="1">
      <c r="B432" s="42"/>
      <c r="C432" s="202" t="s">
        <v>928</v>
      </c>
      <c r="D432" s="202" t="s">
        <v>204</v>
      </c>
      <c r="E432" s="203" t="s">
        <v>1563</v>
      </c>
      <c r="F432" s="204" t="s">
        <v>1564</v>
      </c>
      <c r="G432" s="205" t="s">
        <v>335</v>
      </c>
      <c r="H432" s="206">
        <v>361.44499999999999</v>
      </c>
      <c r="I432" s="207"/>
      <c r="J432" s="208">
        <f>ROUND(I432*H432,2)</f>
        <v>0</v>
      </c>
      <c r="K432" s="204" t="s">
        <v>214</v>
      </c>
      <c r="L432" s="62"/>
      <c r="M432" s="209" t="s">
        <v>21</v>
      </c>
      <c r="N432" s="210" t="s">
        <v>47</v>
      </c>
      <c r="O432" s="43"/>
      <c r="P432" s="211">
        <f>O432*H432</f>
        <v>0</v>
      </c>
      <c r="Q432" s="211">
        <v>0</v>
      </c>
      <c r="R432" s="211">
        <f>Q432*H432</f>
        <v>0</v>
      </c>
      <c r="S432" s="211">
        <v>0</v>
      </c>
      <c r="T432" s="212">
        <f>S432*H432</f>
        <v>0</v>
      </c>
      <c r="AR432" s="25" t="s">
        <v>219</v>
      </c>
      <c r="AT432" s="25" t="s">
        <v>204</v>
      </c>
      <c r="AU432" s="25" t="s">
        <v>86</v>
      </c>
      <c r="AY432" s="25" t="s">
        <v>201</v>
      </c>
      <c r="BE432" s="213">
        <f>IF(N432="základní",J432,0)</f>
        <v>0</v>
      </c>
      <c r="BF432" s="213">
        <f>IF(N432="snížená",J432,0)</f>
        <v>0</v>
      </c>
      <c r="BG432" s="213">
        <f>IF(N432="zákl. přenesená",J432,0)</f>
        <v>0</v>
      </c>
      <c r="BH432" s="213">
        <f>IF(N432="sníž. přenesená",J432,0)</f>
        <v>0</v>
      </c>
      <c r="BI432" s="213">
        <f>IF(N432="nulová",J432,0)</f>
        <v>0</v>
      </c>
      <c r="BJ432" s="25" t="s">
        <v>84</v>
      </c>
      <c r="BK432" s="213">
        <f>ROUND(I432*H432,2)</f>
        <v>0</v>
      </c>
      <c r="BL432" s="25" t="s">
        <v>219</v>
      </c>
      <c r="BM432" s="25" t="s">
        <v>1565</v>
      </c>
    </row>
    <row r="433" spans="2:65" s="1" customFormat="1" ht="40.5">
      <c r="B433" s="42"/>
      <c r="C433" s="64"/>
      <c r="D433" s="214" t="s">
        <v>210</v>
      </c>
      <c r="E433" s="64"/>
      <c r="F433" s="215" t="s">
        <v>1566</v>
      </c>
      <c r="G433" s="64"/>
      <c r="H433" s="64"/>
      <c r="I433" s="173"/>
      <c r="J433" s="64"/>
      <c r="K433" s="64"/>
      <c r="L433" s="62"/>
      <c r="M433" s="216"/>
      <c r="N433" s="43"/>
      <c r="O433" s="43"/>
      <c r="P433" s="43"/>
      <c r="Q433" s="43"/>
      <c r="R433" s="43"/>
      <c r="S433" s="43"/>
      <c r="T433" s="79"/>
      <c r="AT433" s="25" t="s">
        <v>210</v>
      </c>
      <c r="AU433" s="25" t="s">
        <v>86</v>
      </c>
    </row>
    <row r="434" spans="2:65" s="11" customFormat="1" ht="37.35" customHeight="1">
      <c r="B434" s="186"/>
      <c r="C434" s="187"/>
      <c r="D434" s="188" t="s">
        <v>75</v>
      </c>
      <c r="E434" s="189" t="s">
        <v>990</v>
      </c>
      <c r="F434" s="189" t="s">
        <v>991</v>
      </c>
      <c r="G434" s="187"/>
      <c r="H434" s="187"/>
      <c r="I434" s="190"/>
      <c r="J434" s="191">
        <f>BK434</f>
        <v>0</v>
      </c>
      <c r="K434" s="187"/>
      <c r="L434" s="192"/>
      <c r="M434" s="193"/>
      <c r="N434" s="194"/>
      <c r="O434" s="194"/>
      <c r="P434" s="195">
        <f>P435</f>
        <v>0</v>
      </c>
      <c r="Q434" s="194"/>
      <c r="R434" s="195">
        <f>R435</f>
        <v>1.9111557400000001</v>
      </c>
      <c r="S434" s="194"/>
      <c r="T434" s="196">
        <f>T435</f>
        <v>0.4672</v>
      </c>
      <c r="AR434" s="197" t="s">
        <v>86</v>
      </c>
      <c r="AT434" s="198" t="s">
        <v>75</v>
      </c>
      <c r="AU434" s="198" t="s">
        <v>76</v>
      </c>
      <c r="AY434" s="197" t="s">
        <v>201</v>
      </c>
      <c r="BK434" s="199">
        <f>BK435</f>
        <v>0</v>
      </c>
    </row>
    <row r="435" spans="2:65" s="11" customFormat="1" ht="19.899999999999999" customHeight="1">
      <c r="B435" s="186"/>
      <c r="C435" s="187"/>
      <c r="D435" s="188" t="s">
        <v>75</v>
      </c>
      <c r="E435" s="200" t="s">
        <v>1567</v>
      </c>
      <c r="F435" s="200" t="s">
        <v>1568</v>
      </c>
      <c r="G435" s="187"/>
      <c r="H435" s="187"/>
      <c r="I435" s="190"/>
      <c r="J435" s="201">
        <f>BK435</f>
        <v>0</v>
      </c>
      <c r="K435" s="187"/>
      <c r="L435" s="192"/>
      <c r="M435" s="193"/>
      <c r="N435" s="194"/>
      <c r="O435" s="194"/>
      <c r="P435" s="195">
        <f>SUM(P436:P455)</f>
        <v>0</v>
      </c>
      <c r="Q435" s="194"/>
      <c r="R435" s="195">
        <f>SUM(R436:R455)</f>
        <v>1.9111557400000001</v>
      </c>
      <c r="S435" s="194"/>
      <c r="T435" s="196">
        <f>SUM(T436:T455)</f>
        <v>0.4672</v>
      </c>
      <c r="AR435" s="197" t="s">
        <v>86</v>
      </c>
      <c r="AT435" s="198" t="s">
        <v>75</v>
      </c>
      <c r="AU435" s="198" t="s">
        <v>84</v>
      </c>
      <c r="AY435" s="197" t="s">
        <v>201</v>
      </c>
      <c r="BK435" s="199">
        <f>SUM(BK436:BK455)</f>
        <v>0</v>
      </c>
    </row>
    <row r="436" spans="2:65" s="1" customFormat="1" ht="25.5" customHeight="1">
      <c r="B436" s="42"/>
      <c r="C436" s="202" t="s">
        <v>933</v>
      </c>
      <c r="D436" s="202" t="s">
        <v>204</v>
      </c>
      <c r="E436" s="203" t="s">
        <v>1569</v>
      </c>
      <c r="F436" s="204" t="s">
        <v>1570</v>
      </c>
      <c r="G436" s="205" t="s">
        <v>281</v>
      </c>
      <c r="H436" s="206">
        <v>101.68</v>
      </c>
      <c r="I436" s="207"/>
      <c r="J436" s="208">
        <f>ROUND(I436*H436,2)</f>
        <v>0</v>
      </c>
      <c r="K436" s="204" t="s">
        <v>214</v>
      </c>
      <c r="L436" s="62"/>
      <c r="M436" s="209" t="s">
        <v>21</v>
      </c>
      <c r="N436" s="210" t="s">
        <v>47</v>
      </c>
      <c r="O436" s="43"/>
      <c r="P436" s="211">
        <f>O436*H436</f>
        <v>0</v>
      </c>
      <c r="Q436" s="211">
        <v>3.0000000000000001E-5</v>
      </c>
      <c r="R436" s="211">
        <f>Q436*H436</f>
        <v>3.0504000000000004E-3</v>
      </c>
      <c r="S436" s="211">
        <v>0</v>
      </c>
      <c r="T436" s="212">
        <f>S436*H436</f>
        <v>0</v>
      </c>
      <c r="AR436" s="25" t="s">
        <v>360</v>
      </c>
      <c r="AT436" s="25" t="s">
        <v>204</v>
      </c>
      <c r="AU436" s="25" t="s">
        <v>86</v>
      </c>
      <c r="AY436" s="25" t="s">
        <v>201</v>
      </c>
      <c r="BE436" s="213">
        <f>IF(N436="základní",J436,0)</f>
        <v>0</v>
      </c>
      <c r="BF436" s="213">
        <f>IF(N436="snížená",J436,0)</f>
        <v>0</v>
      </c>
      <c r="BG436" s="213">
        <f>IF(N436="zákl. přenesená",J436,0)</f>
        <v>0</v>
      </c>
      <c r="BH436" s="213">
        <f>IF(N436="sníž. přenesená",J436,0)</f>
        <v>0</v>
      </c>
      <c r="BI436" s="213">
        <f>IF(N436="nulová",J436,0)</f>
        <v>0</v>
      </c>
      <c r="BJ436" s="25" t="s">
        <v>84</v>
      </c>
      <c r="BK436" s="213">
        <f>ROUND(I436*H436,2)</f>
        <v>0</v>
      </c>
      <c r="BL436" s="25" t="s">
        <v>360</v>
      </c>
      <c r="BM436" s="25" t="s">
        <v>1571</v>
      </c>
    </row>
    <row r="437" spans="2:65" s="1" customFormat="1" ht="27">
      <c r="B437" s="42"/>
      <c r="C437" s="64"/>
      <c r="D437" s="214" t="s">
        <v>210</v>
      </c>
      <c r="E437" s="64"/>
      <c r="F437" s="215" t="s">
        <v>1572</v>
      </c>
      <c r="G437" s="64"/>
      <c r="H437" s="64"/>
      <c r="I437" s="173"/>
      <c r="J437" s="64"/>
      <c r="K437" s="64"/>
      <c r="L437" s="62"/>
      <c r="M437" s="216"/>
      <c r="N437" s="43"/>
      <c r="O437" s="43"/>
      <c r="P437" s="43"/>
      <c r="Q437" s="43"/>
      <c r="R437" s="43"/>
      <c r="S437" s="43"/>
      <c r="T437" s="79"/>
      <c r="AT437" s="25" t="s">
        <v>210</v>
      </c>
      <c r="AU437" s="25" t="s">
        <v>86</v>
      </c>
    </row>
    <row r="438" spans="2:65" s="12" customFormat="1" ht="13.5">
      <c r="B438" s="220"/>
      <c r="C438" s="221"/>
      <c r="D438" s="214" t="s">
        <v>284</v>
      </c>
      <c r="E438" s="222" t="s">
        <v>21</v>
      </c>
      <c r="F438" s="223" t="s">
        <v>1573</v>
      </c>
      <c r="G438" s="221"/>
      <c r="H438" s="224">
        <v>101.68</v>
      </c>
      <c r="I438" s="225"/>
      <c r="J438" s="221"/>
      <c r="K438" s="221"/>
      <c r="L438" s="226"/>
      <c r="M438" s="227"/>
      <c r="N438" s="228"/>
      <c r="O438" s="228"/>
      <c r="P438" s="228"/>
      <c r="Q438" s="228"/>
      <c r="R438" s="228"/>
      <c r="S438" s="228"/>
      <c r="T438" s="229"/>
      <c r="AT438" s="230" t="s">
        <v>284</v>
      </c>
      <c r="AU438" s="230" t="s">
        <v>86</v>
      </c>
      <c r="AV438" s="12" t="s">
        <v>86</v>
      </c>
      <c r="AW438" s="12" t="s">
        <v>39</v>
      </c>
      <c r="AX438" s="12" t="s">
        <v>84</v>
      </c>
      <c r="AY438" s="230" t="s">
        <v>201</v>
      </c>
    </row>
    <row r="439" spans="2:65" s="1" customFormat="1" ht="16.5" customHeight="1">
      <c r="B439" s="42"/>
      <c r="C439" s="255" t="s">
        <v>939</v>
      </c>
      <c r="D439" s="255" t="s">
        <v>497</v>
      </c>
      <c r="E439" s="256" t="s">
        <v>1574</v>
      </c>
      <c r="F439" s="257" t="s">
        <v>1575</v>
      </c>
      <c r="G439" s="258" t="s">
        <v>335</v>
      </c>
      <c r="H439" s="259">
        <v>0.61</v>
      </c>
      <c r="I439" s="260"/>
      <c r="J439" s="261">
        <f>ROUND(I439*H439,2)</f>
        <v>0</v>
      </c>
      <c r="K439" s="257" t="s">
        <v>21</v>
      </c>
      <c r="L439" s="262"/>
      <c r="M439" s="263" t="s">
        <v>21</v>
      </c>
      <c r="N439" s="264" t="s">
        <v>47</v>
      </c>
      <c r="O439" s="43"/>
      <c r="P439" s="211">
        <f>O439*H439</f>
        <v>0</v>
      </c>
      <c r="Q439" s="211">
        <v>1</v>
      </c>
      <c r="R439" s="211">
        <f>Q439*H439</f>
        <v>0.61</v>
      </c>
      <c r="S439" s="211">
        <v>0</v>
      </c>
      <c r="T439" s="212">
        <f>S439*H439</f>
        <v>0</v>
      </c>
      <c r="AR439" s="25" t="s">
        <v>593</v>
      </c>
      <c r="AT439" s="25" t="s">
        <v>497</v>
      </c>
      <c r="AU439" s="25" t="s">
        <v>86</v>
      </c>
      <c r="AY439" s="25" t="s">
        <v>201</v>
      </c>
      <c r="BE439" s="213">
        <f>IF(N439="základní",J439,0)</f>
        <v>0</v>
      </c>
      <c r="BF439" s="213">
        <f>IF(N439="snížená",J439,0)</f>
        <v>0</v>
      </c>
      <c r="BG439" s="213">
        <f>IF(N439="zákl. přenesená",J439,0)</f>
        <v>0</v>
      </c>
      <c r="BH439" s="213">
        <f>IF(N439="sníž. přenesená",J439,0)</f>
        <v>0</v>
      </c>
      <c r="BI439" s="213">
        <f>IF(N439="nulová",J439,0)</f>
        <v>0</v>
      </c>
      <c r="BJ439" s="25" t="s">
        <v>84</v>
      </c>
      <c r="BK439" s="213">
        <f>ROUND(I439*H439,2)</f>
        <v>0</v>
      </c>
      <c r="BL439" s="25" t="s">
        <v>360</v>
      </c>
      <c r="BM439" s="25" t="s">
        <v>1576</v>
      </c>
    </row>
    <row r="440" spans="2:65" s="1" customFormat="1" ht="13.5">
      <c r="B440" s="42"/>
      <c r="C440" s="64"/>
      <c r="D440" s="214" t="s">
        <v>210</v>
      </c>
      <c r="E440" s="64"/>
      <c r="F440" s="215" t="s">
        <v>1575</v>
      </c>
      <c r="G440" s="64"/>
      <c r="H440" s="64"/>
      <c r="I440" s="173"/>
      <c r="J440" s="64"/>
      <c r="K440" s="64"/>
      <c r="L440" s="62"/>
      <c r="M440" s="216"/>
      <c r="N440" s="43"/>
      <c r="O440" s="43"/>
      <c r="P440" s="43"/>
      <c r="Q440" s="43"/>
      <c r="R440" s="43"/>
      <c r="S440" s="43"/>
      <c r="T440" s="79"/>
      <c r="AT440" s="25" t="s">
        <v>210</v>
      </c>
      <c r="AU440" s="25" t="s">
        <v>86</v>
      </c>
    </row>
    <row r="441" spans="2:65" s="12" customFormat="1" ht="13.5">
      <c r="B441" s="220"/>
      <c r="C441" s="221"/>
      <c r="D441" s="214" t="s">
        <v>284</v>
      </c>
      <c r="E441" s="222" t="s">
        <v>21</v>
      </c>
      <c r="F441" s="223" t="s">
        <v>1577</v>
      </c>
      <c r="G441" s="221"/>
      <c r="H441" s="224">
        <v>0.61</v>
      </c>
      <c r="I441" s="225"/>
      <c r="J441" s="221"/>
      <c r="K441" s="221"/>
      <c r="L441" s="226"/>
      <c r="M441" s="227"/>
      <c r="N441" s="228"/>
      <c r="O441" s="228"/>
      <c r="P441" s="228"/>
      <c r="Q441" s="228"/>
      <c r="R441" s="228"/>
      <c r="S441" s="228"/>
      <c r="T441" s="229"/>
      <c r="AT441" s="230" t="s">
        <v>284</v>
      </c>
      <c r="AU441" s="230" t="s">
        <v>86</v>
      </c>
      <c r="AV441" s="12" t="s">
        <v>86</v>
      </c>
      <c r="AW441" s="12" t="s">
        <v>39</v>
      </c>
      <c r="AX441" s="12" t="s">
        <v>84</v>
      </c>
      <c r="AY441" s="230" t="s">
        <v>201</v>
      </c>
    </row>
    <row r="442" spans="2:65" s="1" customFormat="1" ht="16.5" customHeight="1">
      <c r="B442" s="42"/>
      <c r="C442" s="202" t="s">
        <v>945</v>
      </c>
      <c r="D442" s="202" t="s">
        <v>204</v>
      </c>
      <c r="E442" s="203" t="s">
        <v>1578</v>
      </c>
      <c r="F442" s="204" t="s">
        <v>1579</v>
      </c>
      <c r="G442" s="205" t="s">
        <v>281</v>
      </c>
      <c r="H442" s="206">
        <v>116.8</v>
      </c>
      <c r="I442" s="207"/>
      <c r="J442" s="208">
        <f>ROUND(I442*H442,2)</f>
        <v>0</v>
      </c>
      <c r="K442" s="204" t="s">
        <v>214</v>
      </c>
      <c r="L442" s="62"/>
      <c r="M442" s="209" t="s">
        <v>21</v>
      </c>
      <c r="N442" s="210" t="s">
        <v>47</v>
      </c>
      <c r="O442" s="43"/>
      <c r="P442" s="211">
        <f>O442*H442</f>
        <v>0</v>
      </c>
      <c r="Q442" s="211">
        <v>0</v>
      </c>
      <c r="R442" s="211">
        <f>Q442*H442</f>
        <v>0</v>
      </c>
      <c r="S442" s="211">
        <v>4.0000000000000001E-3</v>
      </c>
      <c r="T442" s="212">
        <f>S442*H442</f>
        <v>0.4672</v>
      </c>
      <c r="AR442" s="25" t="s">
        <v>360</v>
      </c>
      <c r="AT442" s="25" t="s">
        <v>204</v>
      </c>
      <c r="AU442" s="25" t="s">
        <v>86</v>
      </c>
      <c r="AY442" s="25" t="s">
        <v>201</v>
      </c>
      <c r="BE442" s="213">
        <f>IF(N442="základní",J442,0)</f>
        <v>0</v>
      </c>
      <c r="BF442" s="213">
        <f>IF(N442="snížená",J442,0)</f>
        <v>0</v>
      </c>
      <c r="BG442" s="213">
        <f>IF(N442="zákl. přenesená",J442,0)</f>
        <v>0</v>
      </c>
      <c r="BH442" s="213">
        <f>IF(N442="sníž. přenesená",J442,0)</f>
        <v>0</v>
      </c>
      <c r="BI442" s="213">
        <f>IF(N442="nulová",J442,0)</f>
        <v>0</v>
      </c>
      <c r="BJ442" s="25" t="s">
        <v>84</v>
      </c>
      <c r="BK442" s="213">
        <f>ROUND(I442*H442,2)</f>
        <v>0</v>
      </c>
      <c r="BL442" s="25" t="s">
        <v>360</v>
      </c>
      <c r="BM442" s="25" t="s">
        <v>1580</v>
      </c>
    </row>
    <row r="443" spans="2:65" s="1" customFormat="1" ht="13.5">
      <c r="B443" s="42"/>
      <c r="C443" s="64"/>
      <c r="D443" s="214" t="s">
        <v>210</v>
      </c>
      <c r="E443" s="64"/>
      <c r="F443" s="215" t="s">
        <v>1581</v>
      </c>
      <c r="G443" s="64"/>
      <c r="H443" s="64"/>
      <c r="I443" s="173"/>
      <c r="J443" s="64"/>
      <c r="K443" s="64"/>
      <c r="L443" s="62"/>
      <c r="M443" s="216"/>
      <c r="N443" s="43"/>
      <c r="O443" s="43"/>
      <c r="P443" s="43"/>
      <c r="Q443" s="43"/>
      <c r="R443" s="43"/>
      <c r="S443" s="43"/>
      <c r="T443" s="79"/>
      <c r="AT443" s="25" t="s">
        <v>210</v>
      </c>
      <c r="AU443" s="25" t="s">
        <v>86</v>
      </c>
    </row>
    <row r="444" spans="2:65" s="12" customFormat="1" ht="13.5">
      <c r="B444" s="220"/>
      <c r="C444" s="221"/>
      <c r="D444" s="214" t="s">
        <v>284</v>
      </c>
      <c r="E444" s="222" t="s">
        <v>21</v>
      </c>
      <c r="F444" s="223" t="s">
        <v>1582</v>
      </c>
      <c r="G444" s="221"/>
      <c r="H444" s="224">
        <v>116.8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284</v>
      </c>
      <c r="AU444" s="230" t="s">
        <v>86</v>
      </c>
      <c r="AV444" s="12" t="s">
        <v>86</v>
      </c>
      <c r="AW444" s="12" t="s">
        <v>39</v>
      </c>
      <c r="AX444" s="12" t="s">
        <v>84</v>
      </c>
      <c r="AY444" s="230" t="s">
        <v>201</v>
      </c>
    </row>
    <row r="445" spans="2:65" s="1" customFormat="1" ht="16.5" customHeight="1">
      <c r="B445" s="42"/>
      <c r="C445" s="202" t="s">
        <v>951</v>
      </c>
      <c r="D445" s="202" t="s">
        <v>204</v>
      </c>
      <c r="E445" s="203" t="s">
        <v>1583</v>
      </c>
      <c r="F445" s="204" t="s">
        <v>1584</v>
      </c>
      <c r="G445" s="205" t="s">
        <v>281</v>
      </c>
      <c r="H445" s="206">
        <v>175.53800000000001</v>
      </c>
      <c r="I445" s="207"/>
      <c r="J445" s="208">
        <f>ROUND(I445*H445,2)</f>
        <v>0</v>
      </c>
      <c r="K445" s="204" t="s">
        <v>214</v>
      </c>
      <c r="L445" s="62"/>
      <c r="M445" s="209" t="s">
        <v>21</v>
      </c>
      <c r="N445" s="210" t="s">
        <v>47</v>
      </c>
      <c r="O445" s="43"/>
      <c r="P445" s="211">
        <f>O445*H445</f>
        <v>0</v>
      </c>
      <c r="Q445" s="211">
        <v>3.8000000000000002E-4</v>
      </c>
      <c r="R445" s="211">
        <f>Q445*H445</f>
        <v>6.6704440000000004E-2</v>
      </c>
      <c r="S445" s="211">
        <v>0</v>
      </c>
      <c r="T445" s="212">
        <f>S445*H445</f>
        <v>0</v>
      </c>
      <c r="AR445" s="25" t="s">
        <v>360</v>
      </c>
      <c r="AT445" s="25" t="s">
        <v>204</v>
      </c>
      <c r="AU445" s="25" t="s">
        <v>86</v>
      </c>
      <c r="AY445" s="25" t="s">
        <v>201</v>
      </c>
      <c r="BE445" s="213">
        <f>IF(N445="základní",J445,0)</f>
        <v>0</v>
      </c>
      <c r="BF445" s="213">
        <f>IF(N445="snížená",J445,0)</f>
        <v>0</v>
      </c>
      <c r="BG445" s="213">
        <f>IF(N445="zákl. přenesená",J445,0)</f>
        <v>0</v>
      </c>
      <c r="BH445" s="213">
        <f>IF(N445="sníž. přenesená",J445,0)</f>
        <v>0</v>
      </c>
      <c r="BI445" s="213">
        <f>IF(N445="nulová",J445,0)</f>
        <v>0</v>
      </c>
      <c r="BJ445" s="25" t="s">
        <v>84</v>
      </c>
      <c r="BK445" s="213">
        <f>ROUND(I445*H445,2)</f>
        <v>0</v>
      </c>
      <c r="BL445" s="25" t="s">
        <v>360</v>
      </c>
      <c r="BM445" s="25" t="s">
        <v>1585</v>
      </c>
    </row>
    <row r="446" spans="2:65" s="1" customFormat="1" ht="13.5">
      <c r="B446" s="42"/>
      <c r="C446" s="64"/>
      <c r="D446" s="214" t="s">
        <v>210</v>
      </c>
      <c r="E446" s="64"/>
      <c r="F446" s="215" t="s">
        <v>1586</v>
      </c>
      <c r="G446" s="64"/>
      <c r="H446" s="64"/>
      <c r="I446" s="173"/>
      <c r="J446" s="64"/>
      <c r="K446" s="64"/>
      <c r="L446" s="62"/>
      <c r="M446" s="216"/>
      <c r="N446" s="43"/>
      <c r="O446" s="43"/>
      <c r="P446" s="43"/>
      <c r="Q446" s="43"/>
      <c r="R446" s="43"/>
      <c r="S446" s="43"/>
      <c r="T446" s="79"/>
      <c r="AT446" s="25" t="s">
        <v>210</v>
      </c>
      <c r="AU446" s="25" t="s">
        <v>86</v>
      </c>
    </row>
    <row r="447" spans="2:65" s="12" customFormat="1" ht="13.5">
      <c r="B447" s="220"/>
      <c r="C447" s="221"/>
      <c r="D447" s="214" t="s">
        <v>284</v>
      </c>
      <c r="E447" s="222" t="s">
        <v>21</v>
      </c>
      <c r="F447" s="223" t="s">
        <v>1587</v>
      </c>
      <c r="G447" s="221"/>
      <c r="H447" s="224">
        <v>63</v>
      </c>
      <c r="I447" s="225"/>
      <c r="J447" s="221"/>
      <c r="K447" s="221"/>
      <c r="L447" s="226"/>
      <c r="M447" s="227"/>
      <c r="N447" s="228"/>
      <c r="O447" s="228"/>
      <c r="P447" s="228"/>
      <c r="Q447" s="228"/>
      <c r="R447" s="228"/>
      <c r="S447" s="228"/>
      <c r="T447" s="229"/>
      <c r="AT447" s="230" t="s">
        <v>284</v>
      </c>
      <c r="AU447" s="230" t="s">
        <v>86</v>
      </c>
      <c r="AV447" s="12" t="s">
        <v>86</v>
      </c>
      <c r="AW447" s="12" t="s">
        <v>39</v>
      </c>
      <c r="AX447" s="12" t="s">
        <v>76</v>
      </c>
      <c r="AY447" s="230" t="s">
        <v>201</v>
      </c>
    </row>
    <row r="448" spans="2:65" s="12" customFormat="1" ht="13.5">
      <c r="B448" s="220"/>
      <c r="C448" s="221"/>
      <c r="D448" s="214" t="s">
        <v>284</v>
      </c>
      <c r="E448" s="222" t="s">
        <v>21</v>
      </c>
      <c r="F448" s="223" t="s">
        <v>1588</v>
      </c>
      <c r="G448" s="221"/>
      <c r="H448" s="224">
        <v>112.538</v>
      </c>
      <c r="I448" s="225"/>
      <c r="J448" s="221"/>
      <c r="K448" s="221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284</v>
      </c>
      <c r="AU448" s="230" t="s">
        <v>86</v>
      </c>
      <c r="AV448" s="12" t="s">
        <v>86</v>
      </c>
      <c r="AW448" s="12" t="s">
        <v>39</v>
      </c>
      <c r="AX448" s="12" t="s">
        <v>76</v>
      </c>
      <c r="AY448" s="230" t="s">
        <v>201</v>
      </c>
    </row>
    <row r="449" spans="2:65" s="13" customFormat="1" ht="13.5">
      <c r="B449" s="231"/>
      <c r="C449" s="232"/>
      <c r="D449" s="214" t="s">
        <v>284</v>
      </c>
      <c r="E449" s="233" t="s">
        <v>21</v>
      </c>
      <c r="F449" s="234" t="s">
        <v>293</v>
      </c>
      <c r="G449" s="232"/>
      <c r="H449" s="235">
        <v>175.53800000000001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284</v>
      </c>
      <c r="AU449" s="241" t="s">
        <v>86</v>
      </c>
      <c r="AV449" s="13" t="s">
        <v>219</v>
      </c>
      <c r="AW449" s="13" t="s">
        <v>39</v>
      </c>
      <c r="AX449" s="13" t="s">
        <v>84</v>
      </c>
      <c r="AY449" s="241" t="s">
        <v>201</v>
      </c>
    </row>
    <row r="450" spans="2:65" s="1" customFormat="1" ht="25.5" customHeight="1">
      <c r="B450" s="42"/>
      <c r="C450" s="255" t="s">
        <v>960</v>
      </c>
      <c r="D450" s="255" t="s">
        <v>497</v>
      </c>
      <c r="E450" s="256" t="s">
        <v>1589</v>
      </c>
      <c r="F450" s="257" t="s">
        <v>1590</v>
      </c>
      <c r="G450" s="258" t="s">
        <v>281</v>
      </c>
      <c r="H450" s="259">
        <v>201.869</v>
      </c>
      <c r="I450" s="260"/>
      <c r="J450" s="261">
        <f>ROUND(I450*H450,2)</f>
        <v>0</v>
      </c>
      <c r="K450" s="257" t="s">
        <v>214</v>
      </c>
      <c r="L450" s="262"/>
      <c r="M450" s="263" t="s">
        <v>21</v>
      </c>
      <c r="N450" s="264" t="s">
        <v>47</v>
      </c>
      <c r="O450" s="43"/>
      <c r="P450" s="211">
        <f>O450*H450</f>
        <v>0</v>
      </c>
      <c r="Q450" s="211">
        <v>6.1000000000000004E-3</v>
      </c>
      <c r="R450" s="211">
        <f>Q450*H450</f>
        <v>1.2314009000000001</v>
      </c>
      <c r="S450" s="211">
        <v>0</v>
      </c>
      <c r="T450" s="212">
        <f>S450*H450</f>
        <v>0</v>
      </c>
      <c r="AR450" s="25" t="s">
        <v>593</v>
      </c>
      <c r="AT450" s="25" t="s">
        <v>497</v>
      </c>
      <c r="AU450" s="25" t="s">
        <v>86</v>
      </c>
      <c r="AY450" s="25" t="s">
        <v>201</v>
      </c>
      <c r="BE450" s="213">
        <f>IF(N450="základní",J450,0)</f>
        <v>0</v>
      </c>
      <c r="BF450" s="213">
        <f>IF(N450="snížená",J450,0)</f>
        <v>0</v>
      </c>
      <c r="BG450" s="213">
        <f>IF(N450="zákl. přenesená",J450,0)</f>
        <v>0</v>
      </c>
      <c r="BH450" s="213">
        <f>IF(N450="sníž. přenesená",J450,0)</f>
        <v>0</v>
      </c>
      <c r="BI450" s="213">
        <f>IF(N450="nulová",J450,0)</f>
        <v>0</v>
      </c>
      <c r="BJ450" s="25" t="s">
        <v>84</v>
      </c>
      <c r="BK450" s="213">
        <f>ROUND(I450*H450,2)</f>
        <v>0</v>
      </c>
      <c r="BL450" s="25" t="s">
        <v>360</v>
      </c>
      <c r="BM450" s="25" t="s">
        <v>1591</v>
      </c>
    </row>
    <row r="451" spans="2:65" s="1" customFormat="1" ht="13.5">
      <c r="B451" s="42"/>
      <c r="C451" s="64"/>
      <c r="D451" s="214" t="s">
        <v>210</v>
      </c>
      <c r="E451" s="64"/>
      <c r="F451" s="215" t="s">
        <v>1590</v>
      </c>
      <c r="G451" s="64"/>
      <c r="H451" s="64"/>
      <c r="I451" s="173"/>
      <c r="J451" s="64"/>
      <c r="K451" s="64"/>
      <c r="L451" s="62"/>
      <c r="M451" s="216"/>
      <c r="N451" s="43"/>
      <c r="O451" s="43"/>
      <c r="P451" s="43"/>
      <c r="Q451" s="43"/>
      <c r="R451" s="43"/>
      <c r="S451" s="43"/>
      <c r="T451" s="79"/>
      <c r="AT451" s="25" t="s">
        <v>210</v>
      </c>
      <c r="AU451" s="25" t="s">
        <v>86</v>
      </c>
    </row>
    <row r="452" spans="2:65" s="12" customFormat="1" ht="13.5">
      <c r="B452" s="220"/>
      <c r="C452" s="221"/>
      <c r="D452" s="214" t="s">
        <v>284</v>
      </c>
      <c r="E452" s="222" t="s">
        <v>21</v>
      </c>
      <c r="F452" s="223" t="s">
        <v>1592</v>
      </c>
      <c r="G452" s="221"/>
      <c r="H452" s="224">
        <v>175.53800000000001</v>
      </c>
      <c r="I452" s="225"/>
      <c r="J452" s="221"/>
      <c r="K452" s="221"/>
      <c r="L452" s="226"/>
      <c r="M452" s="227"/>
      <c r="N452" s="228"/>
      <c r="O452" s="228"/>
      <c r="P452" s="228"/>
      <c r="Q452" s="228"/>
      <c r="R452" s="228"/>
      <c r="S452" s="228"/>
      <c r="T452" s="229"/>
      <c r="AT452" s="230" t="s">
        <v>284</v>
      </c>
      <c r="AU452" s="230" t="s">
        <v>86</v>
      </c>
      <c r="AV452" s="12" t="s">
        <v>86</v>
      </c>
      <c r="AW452" s="12" t="s">
        <v>39</v>
      </c>
      <c r="AX452" s="12" t="s">
        <v>84</v>
      </c>
      <c r="AY452" s="230" t="s">
        <v>201</v>
      </c>
    </row>
    <row r="453" spans="2:65" s="12" customFormat="1" ht="13.5">
      <c r="B453" s="220"/>
      <c r="C453" s="221"/>
      <c r="D453" s="214" t="s">
        <v>284</v>
      </c>
      <c r="E453" s="221"/>
      <c r="F453" s="223" t="s">
        <v>1593</v>
      </c>
      <c r="G453" s="221"/>
      <c r="H453" s="224">
        <v>201.869</v>
      </c>
      <c r="I453" s="225"/>
      <c r="J453" s="221"/>
      <c r="K453" s="221"/>
      <c r="L453" s="226"/>
      <c r="M453" s="227"/>
      <c r="N453" s="228"/>
      <c r="O453" s="228"/>
      <c r="P453" s="228"/>
      <c r="Q453" s="228"/>
      <c r="R453" s="228"/>
      <c r="S453" s="228"/>
      <c r="T453" s="229"/>
      <c r="AT453" s="230" t="s">
        <v>284</v>
      </c>
      <c r="AU453" s="230" t="s">
        <v>86</v>
      </c>
      <c r="AV453" s="12" t="s">
        <v>86</v>
      </c>
      <c r="AW453" s="12" t="s">
        <v>6</v>
      </c>
      <c r="AX453" s="12" t="s">
        <v>84</v>
      </c>
      <c r="AY453" s="230" t="s">
        <v>201</v>
      </c>
    </row>
    <row r="454" spans="2:65" s="1" customFormat="1" ht="25.5" customHeight="1">
      <c r="B454" s="42"/>
      <c r="C454" s="202" t="s">
        <v>967</v>
      </c>
      <c r="D454" s="202" t="s">
        <v>204</v>
      </c>
      <c r="E454" s="203" t="s">
        <v>1594</v>
      </c>
      <c r="F454" s="204" t="s">
        <v>1595</v>
      </c>
      <c r="G454" s="205" t="s">
        <v>335</v>
      </c>
      <c r="H454" s="206">
        <v>0.85299999999999998</v>
      </c>
      <c r="I454" s="207"/>
      <c r="J454" s="208">
        <f>ROUND(I454*H454,2)</f>
        <v>0</v>
      </c>
      <c r="K454" s="204" t="s">
        <v>214</v>
      </c>
      <c r="L454" s="62"/>
      <c r="M454" s="209" t="s">
        <v>21</v>
      </c>
      <c r="N454" s="210" t="s">
        <v>47</v>
      </c>
      <c r="O454" s="43"/>
      <c r="P454" s="211">
        <f>O454*H454</f>
        <v>0</v>
      </c>
      <c r="Q454" s="211">
        <v>0</v>
      </c>
      <c r="R454" s="211">
        <f>Q454*H454</f>
        <v>0</v>
      </c>
      <c r="S454" s="211">
        <v>0</v>
      </c>
      <c r="T454" s="212">
        <f>S454*H454</f>
        <v>0</v>
      </c>
      <c r="AR454" s="25" t="s">
        <v>360</v>
      </c>
      <c r="AT454" s="25" t="s">
        <v>204</v>
      </c>
      <c r="AU454" s="25" t="s">
        <v>86</v>
      </c>
      <c r="AY454" s="25" t="s">
        <v>201</v>
      </c>
      <c r="BE454" s="213">
        <f>IF(N454="základní",J454,0)</f>
        <v>0</v>
      </c>
      <c r="BF454" s="213">
        <f>IF(N454="snížená",J454,0)</f>
        <v>0</v>
      </c>
      <c r="BG454" s="213">
        <f>IF(N454="zákl. přenesená",J454,0)</f>
        <v>0</v>
      </c>
      <c r="BH454" s="213">
        <f>IF(N454="sníž. přenesená",J454,0)</f>
        <v>0</v>
      </c>
      <c r="BI454" s="213">
        <f>IF(N454="nulová",J454,0)</f>
        <v>0</v>
      </c>
      <c r="BJ454" s="25" t="s">
        <v>84</v>
      </c>
      <c r="BK454" s="213">
        <f>ROUND(I454*H454,2)</f>
        <v>0</v>
      </c>
      <c r="BL454" s="25" t="s">
        <v>360</v>
      </c>
      <c r="BM454" s="25" t="s">
        <v>1596</v>
      </c>
    </row>
    <row r="455" spans="2:65" s="1" customFormat="1" ht="27">
      <c r="B455" s="42"/>
      <c r="C455" s="64"/>
      <c r="D455" s="214" t="s">
        <v>210</v>
      </c>
      <c r="E455" s="64"/>
      <c r="F455" s="215" t="s">
        <v>1597</v>
      </c>
      <c r="G455" s="64"/>
      <c r="H455" s="64"/>
      <c r="I455" s="173"/>
      <c r="J455" s="64"/>
      <c r="K455" s="64"/>
      <c r="L455" s="62"/>
      <c r="M455" s="216"/>
      <c r="N455" s="43"/>
      <c r="O455" s="43"/>
      <c r="P455" s="43"/>
      <c r="Q455" s="43"/>
      <c r="R455" s="43"/>
      <c r="S455" s="43"/>
      <c r="T455" s="79"/>
      <c r="AT455" s="25" t="s">
        <v>210</v>
      </c>
      <c r="AU455" s="25" t="s">
        <v>86</v>
      </c>
    </row>
    <row r="456" spans="2:65" s="11" customFormat="1" ht="37.35" customHeight="1">
      <c r="B456" s="186"/>
      <c r="C456" s="187"/>
      <c r="D456" s="188" t="s">
        <v>75</v>
      </c>
      <c r="E456" s="189" t="s">
        <v>198</v>
      </c>
      <c r="F456" s="189" t="s">
        <v>199</v>
      </c>
      <c r="G456" s="187"/>
      <c r="H456" s="187"/>
      <c r="I456" s="190"/>
      <c r="J456" s="191">
        <f>BK456</f>
        <v>0</v>
      </c>
      <c r="K456" s="187"/>
      <c r="L456" s="192"/>
      <c r="M456" s="193"/>
      <c r="N456" s="194"/>
      <c r="O456" s="194"/>
      <c r="P456" s="195">
        <f>SUM(P457:P460)</f>
        <v>0</v>
      </c>
      <c r="Q456" s="194"/>
      <c r="R456" s="195">
        <f>SUM(R457:R460)</f>
        <v>0</v>
      </c>
      <c r="S456" s="194"/>
      <c r="T456" s="196">
        <f>SUM(T457:T460)</f>
        <v>0</v>
      </c>
      <c r="AR456" s="197" t="s">
        <v>200</v>
      </c>
      <c r="AT456" s="198" t="s">
        <v>75</v>
      </c>
      <c r="AU456" s="198" t="s">
        <v>76</v>
      </c>
      <c r="AY456" s="197" t="s">
        <v>201</v>
      </c>
      <c r="BK456" s="199">
        <f>SUM(BK457:BK460)</f>
        <v>0</v>
      </c>
    </row>
    <row r="457" spans="2:65" s="1" customFormat="1" ht="16.5" customHeight="1">
      <c r="B457" s="42"/>
      <c r="C457" s="202" t="s">
        <v>969</v>
      </c>
      <c r="D457" s="202" t="s">
        <v>204</v>
      </c>
      <c r="E457" s="203" t="s">
        <v>1598</v>
      </c>
      <c r="F457" s="204" t="s">
        <v>1599</v>
      </c>
      <c r="G457" s="205" t="s">
        <v>207</v>
      </c>
      <c r="H457" s="206">
        <v>1</v>
      </c>
      <c r="I457" s="207"/>
      <c r="J457" s="208">
        <f>ROUND(I457*H457,2)</f>
        <v>0</v>
      </c>
      <c r="K457" s="204" t="s">
        <v>21</v>
      </c>
      <c r="L457" s="62"/>
      <c r="M457" s="209" t="s">
        <v>21</v>
      </c>
      <c r="N457" s="210" t="s">
        <v>47</v>
      </c>
      <c r="O457" s="43"/>
      <c r="P457" s="211">
        <f>O457*H457</f>
        <v>0</v>
      </c>
      <c r="Q457" s="211">
        <v>0</v>
      </c>
      <c r="R457" s="211">
        <f>Q457*H457</f>
        <v>0</v>
      </c>
      <c r="S457" s="211">
        <v>0</v>
      </c>
      <c r="T457" s="212">
        <f>S457*H457</f>
        <v>0</v>
      </c>
      <c r="AR457" s="25" t="s">
        <v>219</v>
      </c>
      <c r="AT457" s="25" t="s">
        <v>204</v>
      </c>
      <c r="AU457" s="25" t="s">
        <v>84</v>
      </c>
      <c r="AY457" s="25" t="s">
        <v>201</v>
      </c>
      <c r="BE457" s="213">
        <f>IF(N457="základní",J457,0)</f>
        <v>0</v>
      </c>
      <c r="BF457" s="213">
        <f>IF(N457="snížená",J457,0)</f>
        <v>0</v>
      </c>
      <c r="BG457" s="213">
        <f>IF(N457="zákl. přenesená",J457,0)</f>
        <v>0</v>
      </c>
      <c r="BH457" s="213">
        <f>IF(N457="sníž. přenesená",J457,0)</f>
        <v>0</v>
      </c>
      <c r="BI457" s="213">
        <f>IF(N457="nulová",J457,0)</f>
        <v>0</v>
      </c>
      <c r="BJ457" s="25" t="s">
        <v>84</v>
      </c>
      <c r="BK457" s="213">
        <f>ROUND(I457*H457,2)</f>
        <v>0</v>
      </c>
      <c r="BL457" s="25" t="s">
        <v>219</v>
      </c>
      <c r="BM457" s="25" t="s">
        <v>1600</v>
      </c>
    </row>
    <row r="458" spans="2:65" s="1" customFormat="1" ht="13.5">
      <c r="B458" s="42"/>
      <c r="C458" s="64"/>
      <c r="D458" s="214" t="s">
        <v>210</v>
      </c>
      <c r="E458" s="64"/>
      <c r="F458" s="215" t="s">
        <v>1599</v>
      </c>
      <c r="G458" s="64"/>
      <c r="H458" s="64"/>
      <c r="I458" s="173"/>
      <c r="J458" s="64"/>
      <c r="K458" s="64"/>
      <c r="L458" s="62"/>
      <c r="M458" s="216"/>
      <c r="N458" s="43"/>
      <c r="O458" s="43"/>
      <c r="P458" s="43"/>
      <c r="Q458" s="43"/>
      <c r="R458" s="43"/>
      <c r="S458" s="43"/>
      <c r="T458" s="79"/>
      <c r="AT458" s="25" t="s">
        <v>210</v>
      </c>
      <c r="AU458" s="25" t="s">
        <v>84</v>
      </c>
    </row>
    <row r="459" spans="2:65" s="1" customFormat="1" ht="16.5" customHeight="1">
      <c r="B459" s="42"/>
      <c r="C459" s="202" t="s">
        <v>975</v>
      </c>
      <c r="D459" s="202" t="s">
        <v>204</v>
      </c>
      <c r="E459" s="203" t="s">
        <v>1601</v>
      </c>
      <c r="F459" s="204" t="s">
        <v>1602</v>
      </c>
      <c r="G459" s="205" t="s">
        <v>207</v>
      </c>
      <c r="H459" s="206">
        <v>1</v>
      </c>
      <c r="I459" s="207"/>
      <c r="J459" s="208">
        <f>ROUND(I459*H459,2)</f>
        <v>0</v>
      </c>
      <c r="K459" s="204" t="s">
        <v>21</v>
      </c>
      <c r="L459" s="62"/>
      <c r="M459" s="209" t="s">
        <v>21</v>
      </c>
      <c r="N459" s="210" t="s">
        <v>47</v>
      </c>
      <c r="O459" s="43"/>
      <c r="P459" s="211">
        <f>O459*H459</f>
        <v>0</v>
      </c>
      <c r="Q459" s="211">
        <v>0</v>
      </c>
      <c r="R459" s="211">
        <f>Q459*H459</f>
        <v>0</v>
      </c>
      <c r="S459" s="211">
        <v>0</v>
      </c>
      <c r="T459" s="212">
        <f>S459*H459</f>
        <v>0</v>
      </c>
      <c r="AR459" s="25" t="s">
        <v>219</v>
      </c>
      <c r="AT459" s="25" t="s">
        <v>204</v>
      </c>
      <c r="AU459" s="25" t="s">
        <v>84</v>
      </c>
      <c r="AY459" s="25" t="s">
        <v>201</v>
      </c>
      <c r="BE459" s="213">
        <f>IF(N459="základní",J459,0)</f>
        <v>0</v>
      </c>
      <c r="BF459" s="213">
        <f>IF(N459="snížená",J459,0)</f>
        <v>0</v>
      </c>
      <c r="BG459" s="213">
        <f>IF(N459="zákl. přenesená",J459,0)</f>
        <v>0</v>
      </c>
      <c r="BH459" s="213">
        <f>IF(N459="sníž. přenesená",J459,0)</f>
        <v>0</v>
      </c>
      <c r="BI459" s="213">
        <f>IF(N459="nulová",J459,0)</f>
        <v>0</v>
      </c>
      <c r="BJ459" s="25" t="s">
        <v>84</v>
      </c>
      <c r="BK459" s="213">
        <f>ROUND(I459*H459,2)</f>
        <v>0</v>
      </c>
      <c r="BL459" s="25" t="s">
        <v>219</v>
      </c>
      <c r="BM459" s="25" t="s">
        <v>1603</v>
      </c>
    </row>
    <row r="460" spans="2:65" s="1" customFormat="1" ht="13.5">
      <c r="B460" s="42"/>
      <c r="C460" s="64"/>
      <c r="D460" s="214" t="s">
        <v>210</v>
      </c>
      <c r="E460" s="64"/>
      <c r="F460" s="215" t="s">
        <v>1602</v>
      </c>
      <c r="G460" s="64"/>
      <c r="H460" s="64"/>
      <c r="I460" s="173"/>
      <c r="J460" s="64"/>
      <c r="K460" s="64"/>
      <c r="L460" s="62"/>
      <c r="M460" s="217"/>
      <c r="N460" s="218"/>
      <c r="O460" s="218"/>
      <c r="P460" s="218"/>
      <c r="Q460" s="218"/>
      <c r="R460" s="218"/>
      <c r="S460" s="218"/>
      <c r="T460" s="219"/>
      <c r="AT460" s="25" t="s">
        <v>210</v>
      </c>
      <c r="AU460" s="25" t="s">
        <v>84</v>
      </c>
    </row>
    <row r="461" spans="2:65" s="1" customFormat="1" ht="6.95" customHeight="1">
      <c r="B461" s="57"/>
      <c r="C461" s="58"/>
      <c r="D461" s="58"/>
      <c r="E461" s="58"/>
      <c r="F461" s="58"/>
      <c r="G461" s="58"/>
      <c r="H461" s="58"/>
      <c r="I461" s="149"/>
      <c r="J461" s="58"/>
      <c r="K461" s="58"/>
      <c r="L461" s="62"/>
    </row>
  </sheetData>
  <sheetProtection algorithmName="SHA-512" hashValue="EJLFSm3CeFGDEoJuFTyCebF3rK7WxydkpKQ9k5rg3eyjk3Kk1xMpG3ZRg+egGf22NEnq2Z6tCmgSkhrqMXmdPg==" saltValue="rU4knoOE5Z2F44Np71G3ovcvYkq5+UM2HIIJz3dYfm/TuJhQUW8nz8vv+E06oV+S138ymUe8mg3AHO+/zJUI2w==" spinCount="100000" sheet="1" objects="1" scenarios="1" formatColumns="0" formatRows="0" autoFilter="0"/>
  <autoFilter ref="C88:K460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105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1604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ROUND(SUM(BE86:BE265), 2)</f>
        <v>0</v>
      </c>
      <c r="G30" s="43"/>
      <c r="H30" s="43"/>
      <c r="I30" s="141">
        <v>0.21</v>
      </c>
      <c r="J30" s="140">
        <f>ROUND(ROUND((SUM(BE86:BE265)),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ROUND(SUM(BF86:BF265), 2)</f>
        <v>0</v>
      </c>
      <c r="G31" s="43"/>
      <c r="H31" s="43"/>
      <c r="I31" s="141">
        <v>0.15</v>
      </c>
      <c r="J31" s="140">
        <f>ROUND(ROUND((SUM(BF86:BF265)),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ROUND(SUM(BG86:BG265),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ROUND(SUM(BH86:BH265),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ROUND(SUM(BI86:BI265),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202 - Provizorní lávka pro kabely přes trať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J86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J87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J88</f>
        <v>0</v>
      </c>
      <c r="K58" s="172"/>
    </row>
    <row r="59" spans="2:47" s="9" customFormat="1" ht="19.899999999999999" customHeight="1">
      <c r="B59" s="166"/>
      <c r="C59" s="167"/>
      <c r="D59" s="168" t="s">
        <v>418</v>
      </c>
      <c r="E59" s="169"/>
      <c r="F59" s="169"/>
      <c r="G59" s="169"/>
      <c r="H59" s="169"/>
      <c r="I59" s="170"/>
      <c r="J59" s="171">
        <f>J153</f>
        <v>0</v>
      </c>
      <c r="K59" s="172"/>
    </row>
    <row r="60" spans="2:47" s="9" customFormat="1" ht="19.899999999999999" customHeight="1">
      <c r="B60" s="166"/>
      <c r="C60" s="167"/>
      <c r="D60" s="168" t="s">
        <v>420</v>
      </c>
      <c r="E60" s="169"/>
      <c r="F60" s="169"/>
      <c r="G60" s="169"/>
      <c r="H60" s="169"/>
      <c r="I60" s="170"/>
      <c r="J60" s="171">
        <f>J177</f>
        <v>0</v>
      </c>
      <c r="K60" s="172"/>
    </row>
    <row r="61" spans="2:47" s="9" customFormat="1" ht="19.899999999999999" customHeight="1">
      <c r="B61" s="166"/>
      <c r="C61" s="167"/>
      <c r="D61" s="168" t="s">
        <v>274</v>
      </c>
      <c r="E61" s="169"/>
      <c r="F61" s="169"/>
      <c r="G61" s="169"/>
      <c r="H61" s="169"/>
      <c r="I61" s="170"/>
      <c r="J61" s="171">
        <f>J206</f>
        <v>0</v>
      </c>
      <c r="K61" s="172"/>
    </row>
    <row r="62" spans="2:47" s="9" customFormat="1" ht="19.899999999999999" customHeight="1">
      <c r="B62" s="166"/>
      <c r="C62" s="167"/>
      <c r="D62" s="168" t="s">
        <v>275</v>
      </c>
      <c r="E62" s="169"/>
      <c r="F62" s="169"/>
      <c r="G62" s="169"/>
      <c r="H62" s="169"/>
      <c r="I62" s="170"/>
      <c r="J62" s="171">
        <f>J223</f>
        <v>0</v>
      </c>
      <c r="K62" s="172"/>
    </row>
    <row r="63" spans="2:47" s="9" customFormat="1" ht="19.899999999999999" customHeight="1">
      <c r="B63" s="166"/>
      <c r="C63" s="167"/>
      <c r="D63" s="168" t="s">
        <v>422</v>
      </c>
      <c r="E63" s="169"/>
      <c r="F63" s="169"/>
      <c r="G63" s="169"/>
      <c r="H63" s="169"/>
      <c r="I63" s="170"/>
      <c r="J63" s="171">
        <f>J241</f>
        <v>0</v>
      </c>
      <c r="K63" s="172"/>
    </row>
    <row r="64" spans="2:47" s="8" customFormat="1" ht="24.95" customHeight="1">
      <c r="B64" s="159"/>
      <c r="C64" s="160"/>
      <c r="D64" s="161" t="s">
        <v>423</v>
      </c>
      <c r="E64" s="162"/>
      <c r="F64" s="162"/>
      <c r="G64" s="162"/>
      <c r="H64" s="162"/>
      <c r="I64" s="163"/>
      <c r="J64" s="164">
        <f>J246</f>
        <v>0</v>
      </c>
      <c r="K64" s="165"/>
    </row>
    <row r="65" spans="2:12" s="9" customFormat="1" ht="19.899999999999999" customHeight="1">
      <c r="B65" s="166"/>
      <c r="C65" s="167"/>
      <c r="D65" s="168" t="s">
        <v>1605</v>
      </c>
      <c r="E65" s="169"/>
      <c r="F65" s="169"/>
      <c r="G65" s="169"/>
      <c r="H65" s="169"/>
      <c r="I65" s="170"/>
      <c r="J65" s="171">
        <f>J247</f>
        <v>0</v>
      </c>
      <c r="K65" s="172"/>
    </row>
    <row r="66" spans="2:12" s="8" customFormat="1" ht="24.95" customHeight="1">
      <c r="B66" s="159"/>
      <c r="C66" s="160"/>
      <c r="D66" s="161" t="s">
        <v>180</v>
      </c>
      <c r="E66" s="162"/>
      <c r="F66" s="162"/>
      <c r="G66" s="162"/>
      <c r="H66" s="162"/>
      <c r="I66" s="163"/>
      <c r="J66" s="164">
        <f>J263</f>
        <v>0</v>
      </c>
      <c r="K66" s="165"/>
    </row>
    <row r="67" spans="2:12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50000000000003" customHeight="1">
      <c r="B73" s="42"/>
      <c r="C73" s="63" t="s">
        <v>184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05" t="str">
        <f>E7</f>
        <v>Malešická, 1. a 2. etapa, 2. etapa Za Vackovem - Habrová</v>
      </c>
      <c r="F76" s="406"/>
      <c r="G76" s="406"/>
      <c r="H76" s="406"/>
      <c r="I76" s="173"/>
      <c r="J76" s="64"/>
      <c r="K76" s="64"/>
      <c r="L76" s="62"/>
    </row>
    <row r="77" spans="2:12" s="1" customFormat="1" ht="14.45" customHeight="1">
      <c r="B77" s="42"/>
      <c r="C77" s="66" t="s">
        <v>173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7.25" customHeight="1">
      <c r="B78" s="42"/>
      <c r="C78" s="64"/>
      <c r="D78" s="64"/>
      <c r="E78" s="393" t="str">
        <f>E9</f>
        <v>SO 202 - Provizorní lávka pro kabely přes trať</v>
      </c>
      <c r="F78" s="407"/>
      <c r="G78" s="407"/>
      <c r="H78" s="407"/>
      <c r="I78" s="173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8" customHeight="1">
      <c r="B80" s="42"/>
      <c r="C80" s="66" t="s">
        <v>23</v>
      </c>
      <c r="D80" s="64"/>
      <c r="E80" s="64"/>
      <c r="F80" s="174" t="str">
        <f>F12</f>
        <v>Praha 3</v>
      </c>
      <c r="G80" s="64"/>
      <c r="H80" s="64"/>
      <c r="I80" s="175" t="s">
        <v>25</v>
      </c>
      <c r="J80" s="74" t="str">
        <f>IF(J12="","",J12)</f>
        <v>25. 10. 2018</v>
      </c>
      <c r="K80" s="64"/>
      <c r="L80" s="62"/>
    </row>
    <row r="81" spans="2:65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>
      <c r="B82" s="42"/>
      <c r="C82" s="66" t="s">
        <v>27</v>
      </c>
      <c r="D82" s="64"/>
      <c r="E82" s="64"/>
      <c r="F82" s="174" t="str">
        <f>E15</f>
        <v>Technická správa komunikací hl. m. Prahy</v>
      </c>
      <c r="G82" s="64"/>
      <c r="H82" s="64"/>
      <c r="I82" s="175" t="s">
        <v>35</v>
      </c>
      <c r="J82" s="174" t="str">
        <f>E21</f>
        <v>NOVÁK &amp; PARTNER, s.r.o.</v>
      </c>
      <c r="K82" s="64"/>
      <c r="L82" s="62"/>
    </row>
    <row r="83" spans="2:65" s="1" customFormat="1" ht="14.45" customHeight="1">
      <c r="B83" s="42"/>
      <c r="C83" s="66" t="s">
        <v>33</v>
      </c>
      <c r="D83" s="64"/>
      <c r="E83" s="64"/>
      <c r="F83" s="174" t="str">
        <f>IF(E18="","",E18)</f>
        <v/>
      </c>
      <c r="G83" s="64"/>
      <c r="H83" s="64"/>
      <c r="I83" s="173"/>
      <c r="J83" s="64"/>
      <c r="K83" s="64"/>
      <c r="L83" s="62"/>
    </row>
    <row r="84" spans="2:65" s="1" customFormat="1" ht="10.3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0" customFormat="1" ht="29.25" customHeight="1">
      <c r="B85" s="176"/>
      <c r="C85" s="177" t="s">
        <v>185</v>
      </c>
      <c r="D85" s="178" t="s">
        <v>61</v>
      </c>
      <c r="E85" s="178" t="s">
        <v>57</v>
      </c>
      <c r="F85" s="178" t="s">
        <v>186</v>
      </c>
      <c r="G85" s="178" t="s">
        <v>187</v>
      </c>
      <c r="H85" s="178" t="s">
        <v>188</v>
      </c>
      <c r="I85" s="179" t="s">
        <v>189</v>
      </c>
      <c r="J85" s="178" t="s">
        <v>177</v>
      </c>
      <c r="K85" s="180" t="s">
        <v>190</v>
      </c>
      <c r="L85" s="181"/>
      <c r="M85" s="82" t="s">
        <v>191</v>
      </c>
      <c r="N85" s="83" t="s">
        <v>46</v>
      </c>
      <c r="O85" s="83" t="s">
        <v>192</v>
      </c>
      <c r="P85" s="83" t="s">
        <v>193</v>
      </c>
      <c r="Q85" s="83" t="s">
        <v>194</v>
      </c>
      <c r="R85" s="83" t="s">
        <v>195</v>
      </c>
      <c r="S85" s="83" t="s">
        <v>196</v>
      </c>
      <c r="T85" s="84" t="s">
        <v>197</v>
      </c>
    </row>
    <row r="86" spans="2:65" s="1" customFormat="1" ht="29.25" customHeight="1">
      <c r="B86" s="42"/>
      <c r="C86" s="88" t="s">
        <v>178</v>
      </c>
      <c r="D86" s="64"/>
      <c r="E86" s="64"/>
      <c r="F86" s="64"/>
      <c r="G86" s="64"/>
      <c r="H86" s="64"/>
      <c r="I86" s="173"/>
      <c r="J86" s="182">
        <f>BK86</f>
        <v>0</v>
      </c>
      <c r="K86" s="64"/>
      <c r="L86" s="62"/>
      <c r="M86" s="85"/>
      <c r="N86" s="86"/>
      <c r="O86" s="86"/>
      <c r="P86" s="183">
        <f>P87+P246+P263</f>
        <v>0</v>
      </c>
      <c r="Q86" s="86"/>
      <c r="R86" s="183">
        <f>R87+R246+R263</f>
        <v>62.978680330000003</v>
      </c>
      <c r="S86" s="86"/>
      <c r="T86" s="184">
        <f>T87+T246+T263</f>
        <v>42.865701999999999</v>
      </c>
      <c r="AT86" s="25" t="s">
        <v>75</v>
      </c>
      <c r="AU86" s="25" t="s">
        <v>179</v>
      </c>
      <c r="BK86" s="185">
        <f>BK87+BK246+BK263</f>
        <v>0</v>
      </c>
    </row>
    <row r="87" spans="2:65" s="11" customFormat="1" ht="37.35" customHeight="1">
      <c r="B87" s="186"/>
      <c r="C87" s="187"/>
      <c r="D87" s="188" t="s">
        <v>75</v>
      </c>
      <c r="E87" s="189" t="s">
        <v>276</v>
      </c>
      <c r="F87" s="189" t="s">
        <v>277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P88+P153+P177+P206+P223+P241</f>
        <v>0</v>
      </c>
      <c r="Q87" s="194"/>
      <c r="R87" s="195">
        <f>R88+R153+R177+R206+R223+R241</f>
        <v>61.655608330000007</v>
      </c>
      <c r="S87" s="194"/>
      <c r="T87" s="196">
        <f>T88+T153+T177+T206+T223+T241</f>
        <v>41.585701999999998</v>
      </c>
      <c r="AR87" s="197" t="s">
        <v>84</v>
      </c>
      <c r="AT87" s="198" t="s">
        <v>75</v>
      </c>
      <c r="AU87" s="198" t="s">
        <v>76</v>
      </c>
      <c r="AY87" s="197" t="s">
        <v>201</v>
      </c>
      <c r="BK87" s="199">
        <f>BK88+BK153+BK177+BK206+BK223+BK241</f>
        <v>0</v>
      </c>
    </row>
    <row r="88" spans="2:65" s="11" customFormat="1" ht="19.899999999999999" customHeight="1">
      <c r="B88" s="186"/>
      <c r="C88" s="187"/>
      <c r="D88" s="188" t="s">
        <v>75</v>
      </c>
      <c r="E88" s="200" t="s">
        <v>84</v>
      </c>
      <c r="F88" s="200" t="s">
        <v>278</v>
      </c>
      <c r="G88" s="187"/>
      <c r="H88" s="187"/>
      <c r="I88" s="190"/>
      <c r="J88" s="201">
        <f>BK88</f>
        <v>0</v>
      </c>
      <c r="K88" s="187"/>
      <c r="L88" s="192"/>
      <c r="M88" s="193"/>
      <c r="N88" s="194"/>
      <c r="O88" s="194"/>
      <c r="P88" s="195">
        <f>SUM(P89:P152)</f>
        <v>0</v>
      </c>
      <c r="Q88" s="194"/>
      <c r="R88" s="195">
        <f>SUM(R89:R152)</f>
        <v>2.5603605000000003</v>
      </c>
      <c r="S88" s="194"/>
      <c r="T88" s="196">
        <f>SUM(T89:T152)</f>
        <v>22.95</v>
      </c>
      <c r="AR88" s="197" t="s">
        <v>84</v>
      </c>
      <c r="AT88" s="198" t="s">
        <v>75</v>
      </c>
      <c r="AU88" s="198" t="s">
        <v>84</v>
      </c>
      <c r="AY88" s="197" t="s">
        <v>201</v>
      </c>
      <c r="BK88" s="199">
        <f>SUM(BK89:BK152)</f>
        <v>0</v>
      </c>
    </row>
    <row r="89" spans="2:65" s="1" customFormat="1" ht="25.5" customHeight="1">
      <c r="B89" s="42"/>
      <c r="C89" s="202" t="s">
        <v>84</v>
      </c>
      <c r="D89" s="202" t="s">
        <v>204</v>
      </c>
      <c r="E89" s="203" t="s">
        <v>1606</v>
      </c>
      <c r="F89" s="204" t="s">
        <v>1607</v>
      </c>
      <c r="G89" s="205" t="s">
        <v>281</v>
      </c>
      <c r="H89" s="206">
        <v>54</v>
      </c>
      <c r="I89" s="207"/>
      <c r="J89" s="208">
        <f>ROUND(I89*H89,2)</f>
        <v>0</v>
      </c>
      <c r="K89" s="204" t="s">
        <v>214</v>
      </c>
      <c r="L89" s="62"/>
      <c r="M89" s="209" t="s">
        <v>21</v>
      </c>
      <c r="N89" s="210" t="s">
        <v>47</v>
      </c>
      <c r="O89" s="43"/>
      <c r="P89" s="211">
        <f>O89*H89</f>
        <v>0</v>
      </c>
      <c r="Q89" s="211">
        <v>0</v>
      </c>
      <c r="R89" s="211">
        <f>Q89*H89</f>
        <v>0</v>
      </c>
      <c r="S89" s="211">
        <v>0.42499999999999999</v>
      </c>
      <c r="T89" s="212">
        <f>S89*H89</f>
        <v>22.95</v>
      </c>
      <c r="AR89" s="25" t="s">
        <v>219</v>
      </c>
      <c r="AT89" s="25" t="s">
        <v>204</v>
      </c>
      <c r="AU89" s="25" t="s">
        <v>86</v>
      </c>
      <c r="AY89" s="25" t="s">
        <v>201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84</v>
      </c>
      <c r="BK89" s="213">
        <f>ROUND(I89*H89,2)</f>
        <v>0</v>
      </c>
      <c r="BL89" s="25" t="s">
        <v>219</v>
      </c>
      <c r="BM89" s="25" t="s">
        <v>1608</v>
      </c>
    </row>
    <row r="90" spans="2:65" s="1" customFormat="1" ht="40.5">
      <c r="B90" s="42"/>
      <c r="C90" s="64"/>
      <c r="D90" s="214" t="s">
        <v>210</v>
      </c>
      <c r="E90" s="64"/>
      <c r="F90" s="215" t="s">
        <v>1609</v>
      </c>
      <c r="G90" s="64"/>
      <c r="H90" s="64"/>
      <c r="I90" s="173"/>
      <c r="J90" s="64"/>
      <c r="K90" s="64"/>
      <c r="L90" s="62"/>
      <c r="M90" s="216"/>
      <c r="N90" s="43"/>
      <c r="O90" s="43"/>
      <c r="P90" s="43"/>
      <c r="Q90" s="43"/>
      <c r="R90" s="43"/>
      <c r="S90" s="43"/>
      <c r="T90" s="79"/>
      <c r="AT90" s="25" t="s">
        <v>210</v>
      </c>
      <c r="AU90" s="25" t="s">
        <v>86</v>
      </c>
    </row>
    <row r="91" spans="2:65" s="12" customFormat="1" ht="13.5">
      <c r="B91" s="220"/>
      <c r="C91" s="221"/>
      <c r="D91" s="214" t="s">
        <v>284</v>
      </c>
      <c r="E91" s="222" t="s">
        <v>21</v>
      </c>
      <c r="F91" s="223" t="s">
        <v>1610</v>
      </c>
      <c r="G91" s="221"/>
      <c r="H91" s="224">
        <v>54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284</v>
      </c>
      <c r="AU91" s="230" t="s">
        <v>86</v>
      </c>
      <c r="AV91" s="12" t="s">
        <v>86</v>
      </c>
      <c r="AW91" s="12" t="s">
        <v>39</v>
      </c>
      <c r="AX91" s="12" t="s">
        <v>84</v>
      </c>
      <c r="AY91" s="230" t="s">
        <v>201</v>
      </c>
    </row>
    <row r="92" spans="2:65" s="1" customFormat="1" ht="16.5" customHeight="1">
      <c r="B92" s="42"/>
      <c r="C92" s="202" t="s">
        <v>86</v>
      </c>
      <c r="D92" s="202" t="s">
        <v>204</v>
      </c>
      <c r="E92" s="203" t="s">
        <v>1165</v>
      </c>
      <c r="F92" s="204" t="s">
        <v>1166</v>
      </c>
      <c r="G92" s="205" t="s">
        <v>1167</v>
      </c>
      <c r="H92" s="206">
        <v>20</v>
      </c>
      <c r="I92" s="207"/>
      <c r="J92" s="208">
        <f>ROUND(I92*H92,2)</f>
        <v>0</v>
      </c>
      <c r="K92" s="204" t="s">
        <v>214</v>
      </c>
      <c r="L92" s="62"/>
      <c r="M92" s="209" t="s">
        <v>21</v>
      </c>
      <c r="N92" s="210" t="s">
        <v>47</v>
      </c>
      <c r="O92" s="43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5" t="s">
        <v>219</v>
      </c>
      <c r="AT92" s="25" t="s">
        <v>204</v>
      </c>
      <c r="AU92" s="25" t="s">
        <v>86</v>
      </c>
      <c r="AY92" s="25" t="s">
        <v>201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84</v>
      </c>
      <c r="BK92" s="213">
        <f>ROUND(I92*H92,2)</f>
        <v>0</v>
      </c>
      <c r="BL92" s="25" t="s">
        <v>219</v>
      </c>
      <c r="BM92" s="25" t="s">
        <v>1611</v>
      </c>
    </row>
    <row r="93" spans="2:65" s="1" customFormat="1" ht="13.5">
      <c r="B93" s="42"/>
      <c r="C93" s="64"/>
      <c r="D93" s="214" t="s">
        <v>210</v>
      </c>
      <c r="E93" s="64"/>
      <c r="F93" s="215" t="s">
        <v>1169</v>
      </c>
      <c r="G93" s="64"/>
      <c r="H93" s="64"/>
      <c r="I93" s="173"/>
      <c r="J93" s="64"/>
      <c r="K93" s="64"/>
      <c r="L93" s="62"/>
      <c r="M93" s="216"/>
      <c r="N93" s="43"/>
      <c r="O93" s="43"/>
      <c r="P93" s="43"/>
      <c r="Q93" s="43"/>
      <c r="R93" s="43"/>
      <c r="S93" s="43"/>
      <c r="T93" s="79"/>
      <c r="AT93" s="25" t="s">
        <v>210</v>
      </c>
      <c r="AU93" s="25" t="s">
        <v>86</v>
      </c>
    </row>
    <row r="94" spans="2:65" s="12" customFormat="1" ht="13.5">
      <c r="B94" s="220"/>
      <c r="C94" s="221"/>
      <c r="D94" s="214" t="s">
        <v>284</v>
      </c>
      <c r="E94" s="222" t="s">
        <v>21</v>
      </c>
      <c r="F94" s="223" t="s">
        <v>1612</v>
      </c>
      <c r="G94" s="221"/>
      <c r="H94" s="224">
        <v>20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284</v>
      </c>
      <c r="AU94" s="230" t="s">
        <v>86</v>
      </c>
      <c r="AV94" s="12" t="s">
        <v>86</v>
      </c>
      <c r="AW94" s="12" t="s">
        <v>39</v>
      </c>
      <c r="AX94" s="12" t="s">
        <v>84</v>
      </c>
      <c r="AY94" s="230" t="s">
        <v>201</v>
      </c>
    </row>
    <row r="95" spans="2:65" s="1" customFormat="1" ht="25.5" customHeight="1">
      <c r="B95" s="42"/>
      <c r="C95" s="202" t="s">
        <v>121</v>
      </c>
      <c r="D95" s="202" t="s">
        <v>204</v>
      </c>
      <c r="E95" s="203" t="s">
        <v>1171</v>
      </c>
      <c r="F95" s="204" t="s">
        <v>1172</v>
      </c>
      <c r="G95" s="205" t="s">
        <v>1173</v>
      </c>
      <c r="H95" s="206">
        <v>2</v>
      </c>
      <c r="I95" s="207"/>
      <c r="J95" s="208">
        <f>ROUND(I95*H95,2)</f>
        <v>0</v>
      </c>
      <c r="K95" s="204" t="s">
        <v>214</v>
      </c>
      <c r="L95" s="62"/>
      <c r="M95" s="209" t="s">
        <v>21</v>
      </c>
      <c r="N95" s="210" t="s">
        <v>47</v>
      </c>
      <c r="O95" s="43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219</v>
      </c>
      <c r="AT95" s="25" t="s">
        <v>204</v>
      </c>
      <c r="AU95" s="25" t="s">
        <v>86</v>
      </c>
      <c r="AY95" s="25" t="s">
        <v>201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84</v>
      </c>
      <c r="BK95" s="213">
        <f>ROUND(I95*H95,2)</f>
        <v>0</v>
      </c>
      <c r="BL95" s="25" t="s">
        <v>219</v>
      </c>
      <c r="BM95" s="25" t="s">
        <v>1613</v>
      </c>
    </row>
    <row r="96" spans="2:65" s="1" customFormat="1" ht="27">
      <c r="B96" s="42"/>
      <c r="C96" s="64"/>
      <c r="D96" s="214" t="s">
        <v>210</v>
      </c>
      <c r="E96" s="64"/>
      <c r="F96" s="215" t="s">
        <v>1175</v>
      </c>
      <c r="G96" s="64"/>
      <c r="H96" s="64"/>
      <c r="I96" s="173"/>
      <c r="J96" s="64"/>
      <c r="K96" s="64"/>
      <c r="L96" s="62"/>
      <c r="M96" s="216"/>
      <c r="N96" s="43"/>
      <c r="O96" s="43"/>
      <c r="P96" s="43"/>
      <c r="Q96" s="43"/>
      <c r="R96" s="43"/>
      <c r="S96" s="43"/>
      <c r="T96" s="79"/>
      <c r="AT96" s="25" t="s">
        <v>210</v>
      </c>
      <c r="AU96" s="25" t="s">
        <v>86</v>
      </c>
    </row>
    <row r="97" spans="2:65" s="12" customFormat="1" ht="13.5">
      <c r="B97" s="220"/>
      <c r="C97" s="221"/>
      <c r="D97" s="214" t="s">
        <v>284</v>
      </c>
      <c r="E97" s="222" t="s">
        <v>21</v>
      </c>
      <c r="F97" s="223" t="s">
        <v>1614</v>
      </c>
      <c r="G97" s="221"/>
      <c r="H97" s="224">
        <v>2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284</v>
      </c>
      <c r="AU97" s="230" t="s">
        <v>86</v>
      </c>
      <c r="AV97" s="12" t="s">
        <v>86</v>
      </c>
      <c r="AW97" s="12" t="s">
        <v>39</v>
      </c>
      <c r="AX97" s="12" t="s">
        <v>84</v>
      </c>
      <c r="AY97" s="230" t="s">
        <v>201</v>
      </c>
    </row>
    <row r="98" spans="2:65" s="1" customFormat="1" ht="25.5" customHeight="1">
      <c r="B98" s="42"/>
      <c r="C98" s="202" t="s">
        <v>219</v>
      </c>
      <c r="D98" s="202" t="s">
        <v>204</v>
      </c>
      <c r="E98" s="203" t="s">
        <v>1615</v>
      </c>
      <c r="F98" s="204" t="s">
        <v>1616</v>
      </c>
      <c r="G98" s="205" t="s">
        <v>288</v>
      </c>
      <c r="H98" s="206">
        <v>16.356000000000002</v>
      </c>
      <c r="I98" s="207"/>
      <c r="J98" s="208">
        <f>ROUND(I98*H98,2)</f>
        <v>0</v>
      </c>
      <c r="K98" s="204" t="s">
        <v>214</v>
      </c>
      <c r="L98" s="62"/>
      <c r="M98" s="209" t="s">
        <v>21</v>
      </c>
      <c r="N98" s="210" t="s">
        <v>47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219</v>
      </c>
      <c r="AT98" s="25" t="s">
        <v>204</v>
      </c>
      <c r="AU98" s="25" t="s">
        <v>86</v>
      </c>
      <c r="AY98" s="25" t="s">
        <v>201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84</v>
      </c>
      <c r="BK98" s="213">
        <f>ROUND(I98*H98,2)</f>
        <v>0</v>
      </c>
      <c r="BL98" s="25" t="s">
        <v>219</v>
      </c>
      <c r="BM98" s="25" t="s">
        <v>1617</v>
      </c>
    </row>
    <row r="99" spans="2:65" s="1" customFormat="1" ht="27">
      <c r="B99" s="42"/>
      <c r="C99" s="64"/>
      <c r="D99" s="214" t="s">
        <v>210</v>
      </c>
      <c r="E99" s="64"/>
      <c r="F99" s="215" t="s">
        <v>1618</v>
      </c>
      <c r="G99" s="64"/>
      <c r="H99" s="64"/>
      <c r="I99" s="173"/>
      <c r="J99" s="64"/>
      <c r="K99" s="64"/>
      <c r="L99" s="62"/>
      <c r="M99" s="216"/>
      <c r="N99" s="43"/>
      <c r="O99" s="43"/>
      <c r="P99" s="43"/>
      <c r="Q99" s="43"/>
      <c r="R99" s="43"/>
      <c r="S99" s="43"/>
      <c r="T99" s="79"/>
      <c r="AT99" s="25" t="s">
        <v>210</v>
      </c>
      <c r="AU99" s="25" t="s">
        <v>86</v>
      </c>
    </row>
    <row r="100" spans="2:65" s="14" customFormat="1" ht="13.5">
      <c r="B100" s="242"/>
      <c r="C100" s="243"/>
      <c r="D100" s="214" t="s">
        <v>284</v>
      </c>
      <c r="E100" s="244" t="s">
        <v>21</v>
      </c>
      <c r="F100" s="245" t="s">
        <v>1619</v>
      </c>
      <c r="G100" s="243"/>
      <c r="H100" s="244" t="s">
        <v>21</v>
      </c>
      <c r="I100" s="246"/>
      <c r="J100" s="243"/>
      <c r="K100" s="243"/>
      <c r="L100" s="247"/>
      <c r="M100" s="248"/>
      <c r="N100" s="249"/>
      <c r="O100" s="249"/>
      <c r="P100" s="249"/>
      <c r="Q100" s="249"/>
      <c r="R100" s="249"/>
      <c r="S100" s="249"/>
      <c r="T100" s="250"/>
      <c r="AT100" s="251" t="s">
        <v>284</v>
      </c>
      <c r="AU100" s="251" t="s">
        <v>86</v>
      </c>
      <c r="AV100" s="14" t="s">
        <v>84</v>
      </c>
      <c r="AW100" s="14" t="s">
        <v>39</v>
      </c>
      <c r="AX100" s="14" t="s">
        <v>76</v>
      </c>
      <c r="AY100" s="251" t="s">
        <v>201</v>
      </c>
    </row>
    <row r="101" spans="2:65" s="12" customFormat="1" ht="13.5">
      <c r="B101" s="220"/>
      <c r="C101" s="221"/>
      <c r="D101" s="214" t="s">
        <v>284</v>
      </c>
      <c r="E101" s="222" t="s">
        <v>21</v>
      </c>
      <c r="F101" s="223" t="s">
        <v>1620</v>
      </c>
      <c r="G101" s="221"/>
      <c r="H101" s="224">
        <v>6.7610000000000001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284</v>
      </c>
      <c r="AU101" s="230" t="s">
        <v>86</v>
      </c>
      <c r="AV101" s="12" t="s">
        <v>86</v>
      </c>
      <c r="AW101" s="12" t="s">
        <v>39</v>
      </c>
      <c r="AX101" s="12" t="s">
        <v>76</v>
      </c>
      <c r="AY101" s="230" t="s">
        <v>201</v>
      </c>
    </row>
    <row r="102" spans="2:65" s="12" customFormat="1" ht="13.5">
      <c r="B102" s="220"/>
      <c r="C102" s="221"/>
      <c r="D102" s="214" t="s">
        <v>284</v>
      </c>
      <c r="E102" s="222" t="s">
        <v>21</v>
      </c>
      <c r="F102" s="223" t="s">
        <v>1621</v>
      </c>
      <c r="G102" s="221"/>
      <c r="H102" s="224">
        <v>9.5950000000000006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284</v>
      </c>
      <c r="AU102" s="230" t="s">
        <v>86</v>
      </c>
      <c r="AV102" s="12" t="s">
        <v>86</v>
      </c>
      <c r="AW102" s="12" t="s">
        <v>39</v>
      </c>
      <c r="AX102" s="12" t="s">
        <v>76</v>
      </c>
      <c r="AY102" s="230" t="s">
        <v>201</v>
      </c>
    </row>
    <row r="103" spans="2:65" s="13" customFormat="1" ht="13.5">
      <c r="B103" s="231"/>
      <c r="C103" s="232"/>
      <c r="D103" s="214" t="s">
        <v>284</v>
      </c>
      <c r="E103" s="233" t="s">
        <v>21</v>
      </c>
      <c r="F103" s="234" t="s">
        <v>293</v>
      </c>
      <c r="G103" s="232"/>
      <c r="H103" s="235">
        <v>16.356000000000002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284</v>
      </c>
      <c r="AU103" s="241" t="s">
        <v>86</v>
      </c>
      <c r="AV103" s="13" t="s">
        <v>219</v>
      </c>
      <c r="AW103" s="13" t="s">
        <v>39</v>
      </c>
      <c r="AX103" s="13" t="s">
        <v>84</v>
      </c>
      <c r="AY103" s="241" t="s">
        <v>201</v>
      </c>
    </row>
    <row r="104" spans="2:65" s="1" customFormat="1" ht="25.5" customHeight="1">
      <c r="B104" s="42"/>
      <c r="C104" s="202" t="s">
        <v>200</v>
      </c>
      <c r="D104" s="202" t="s">
        <v>204</v>
      </c>
      <c r="E104" s="203" t="s">
        <v>472</v>
      </c>
      <c r="F104" s="204" t="s">
        <v>473</v>
      </c>
      <c r="G104" s="205" t="s">
        <v>288</v>
      </c>
      <c r="H104" s="206">
        <v>11.475</v>
      </c>
      <c r="I104" s="207"/>
      <c r="J104" s="208">
        <f>ROUND(I104*H104,2)</f>
        <v>0</v>
      </c>
      <c r="K104" s="204" t="s">
        <v>21</v>
      </c>
      <c r="L104" s="62"/>
      <c r="M104" s="209" t="s">
        <v>21</v>
      </c>
      <c r="N104" s="210" t="s">
        <v>47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219</v>
      </c>
      <c r="AT104" s="25" t="s">
        <v>204</v>
      </c>
      <c r="AU104" s="25" t="s">
        <v>86</v>
      </c>
      <c r="AY104" s="25" t="s">
        <v>201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84</v>
      </c>
      <c r="BK104" s="213">
        <f>ROUND(I104*H104,2)</f>
        <v>0</v>
      </c>
      <c r="BL104" s="25" t="s">
        <v>219</v>
      </c>
      <c r="BM104" s="25" t="s">
        <v>1622</v>
      </c>
    </row>
    <row r="105" spans="2:65" s="1" customFormat="1" ht="27">
      <c r="B105" s="42"/>
      <c r="C105" s="64"/>
      <c r="D105" s="214" t="s">
        <v>210</v>
      </c>
      <c r="E105" s="64"/>
      <c r="F105" s="215" t="s">
        <v>473</v>
      </c>
      <c r="G105" s="64"/>
      <c r="H105" s="64"/>
      <c r="I105" s="173"/>
      <c r="J105" s="64"/>
      <c r="K105" s="64"/>
      <c r="L105" s="62"/>
      <c r="M105" s="216"/>
      <c r="N105" s="43"/>
      <c r="O105" s="43"/>
      <c r="P105" s="43"/>
      <c r="Q105" s="43"/>
      <c r="R105" s="43"/>
      <c r="S105" s="43"/>
      <c r="T105" s="79"/>
      <c r="AT105" s="25" t="s">
        <v>210</v>
      </c>
      <c r="AU105" s="25" t="s">
        <v>86</v>
      </c>
    </row>
    <row r="106" spans="2:65" s="12" customFormat="1" ht="13.5">
      <c r="B106" s="220"/>
      <c r="C106" s="221"/>
      <c r="D106" s="214" t="s">
        <v>284</v>
      </c>
      <c r="E106" s="222" t="s">
        <v>21</v>
      </c>
      <c r="F106" s="223" t="s">
        <v>1623</v>
      </c>
      <c r="G106" s="221"/>
      <c r="H106" s="224">
        <v>11.475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284</v>
      </c>
      <c r="AU106" s="230" t="s">
        <v>86</v>
      </c>
      <c r="AV106" s="12" t="s">
        <v>86</v>
      </c>
      <c r="AW106" s="12" t="s">
        <v>39</v>
      </c>
      <c r="AX106" s="12" t="s">
        <v>84</v>
      </c>
      <c r="AY106" s="230" t="s">
        <v>201</v>
      </c>
    </row>
    <row r="107" spans="2:65" s="1" customFormat="1" ht="16.5" customHeight="1">
      <c r="B107" s="42"/>
      <c r="C107" s="202" t="s">
        <v>226</v>
      </c>
      <c r="D107" s="202" t="s">
        <v>204</v>
      </c>
      <c r="E107" s="203" t="s">
        <v>1624</v>
      </c>
      <c r="F107" s="204" t="s">
        <v>1625</v>
      </c>
      <c r="G107" s="205" t="s">
        <v>288</v>
      </c>
      <c r="H107" s="206">
        <v>19.559999999999999</v>
      </c>
      <c r="I107" s="207"/>
      <c r="J107" s="208">
        <f>ROUND(I107*H107,2)</f>
        <v>0</v>
      </c>
      <c r="K107" s="204" t="s">
        <v>214</v>
      </c>
      <c r="L107" s="62"/>
      <c r="M107" s="209" t="s">
        <v>21</v>
      </c>
      <c r="N107" s="210" t="s">
        <v>47</v>
      </c>
      <c r="O107" s="43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219</v>
      </c>
      <c r="AT107" s="25" t="s">
        <v>204</v>
      </c>
      <c r="AU107" s="25" t="s">
        <v>86</v>
      </c>
      <c r="AY107" s="25" t="s">
        <v>201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84</v>
      </c>
      <c r="BK107" s="213">
        <f>ROUND(I107*H107,2)</f>
        <v>0</v>
      </c>
      <c r="BL107" s="25" t="s">
        <v>219</v>
      </c>
      <c r="BM107" s="25" t="s">
        <v>1626</v>
      </c>
    </row>
    <row r="108" spans="2:65" s="1" customFormat="1" ht="27">
      <c r="B108" s="42"/>
      <c r="C108" s="64"/>
      <c r="D108" s="214" t="s">
        <v>210</v>
      </c>
      <c r="E108" s="64"/>
      <c r="F108" s="215" t="s">
        <v>1627</v>
      </c>
      <c r="G108" s="64"/>
      <c r="H108" s="64"/>
      <c r="I108" s="173"/>
      <c r="J108" s="64"/>
      <c r="K108" s="64"/>
      <c r="L108" s="62"/>
      <c r="M108" s="216"/>
      <c r="N108" s="43"/>
      <c r="O108" s="43"/>
      <c r="P108" s="43"/>
      <c r="Q108" s="43"/>
      <c r="R108" s="43"/>
      <c r="S108" s="43"/>
      <c r="T108" s="79"/>
      <c r="AT108" s="25" t="s">
        <v>210</v>
      </c>
      <c r="AU108" s="25" t="s">
        <v>86</v>
      </c>
    </row>
    <row r="109" spans="2:65" s="14" customFormat="1" ht="13.5">
      <c r="B109" s="242"/>
      <c r="C109" s="243"/>
      <c r="D109" s="214" t="s">
        <v>284</v>
      </c>
      <c r="E109" s="244" t="s">
        <v>21</v>
      </c>
      <c r="F109" s="245" t="s">
        <v>1628</v>
      </c>
      <c r="G109" s="243"/>
      <c r="H109" s="244" t="s">
        <v>21</v>
      </c>
      <c r="I109" s="246"/>
      <c r="J109" s="243"/>
      <c r="K109" s="243"/>
      <c r="L109" s="247"/>
      <c r="M109" s="248"/>
      <c r="N109" s="249"/>
      <c r="O109" s="249"/>
      <c r="P109" s="249"/>
      <c r="Q109" s="249"/>
      <c r="R109" s="249"/>
      <c r="S109" s="249"/>
      <c r="T109" s="250"/>
      <c r="AT109" s="251" t="s">
        <v>284</v>
      </c>
      <c r="AU109" s="251" t="s">
        <v>86</v>
      </c>
      <c r="AV109" s="14" t="s">
        <v>84</v>
      </c>
      <c r="AW109" s="14" t="s">
        <v>39</v>
      </c>
      <c r="AX109" s="14" t="s">
        <v>76</v>
      </c>
      <c r="AY109" s="251" t="s">
        <v>201</v>
      </c>
    </row>
    <row r="110" spans="2:65" s="12" customFormat="1" ht="13.5">
      <c r="B110" s="220"/>
      <c r="C110" s="221"/>
      <c r="D110" s="214" t="s">
        <v>284</v>
      </c>
      <c r="E110" s="222" t="s">
        <v>21</v>
      </c>
      <c r="F110" s="223" t="s">
        <v>1629</v>
      </c>
      <c r="G110" s="221"/>
      <c r="H110" s="224">
        <v>12.39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284</v>
      </c>
      <c r="AU110" s="230" t="s">
        <v>86</v>
      </c>
      <c r="AV110" s="12" t="s">
        <v>86</v>
      </c>
      <c r="AW110" s="12" t="s">
        <v>39</v>
      </c>
      <c r="AX110" s="12" t="s">
        <v>76</v>
      </c>
      <c r="AY110" s="230" t="s">
        <v>201</v>
      </c>
    </row>
    <row r="111" spans="2:65" s="12" customFormat="1" ht="13.5">
      <c r="B111" s="220"/>
      <c r="C111" s="221"/>
      <c r="D111" s="214" t="s">
        <v>284</v>
      </c>
      <c r="E111" s="222" t="s">
        <v>21</v>
      </c>
      <c r="F111" s="223" t="s">
        <v>1630</v>
      </c>
      <c r="G111" s="221"/>
      <c r="H111" s="224">
        <v>7.17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284</v>
      </c>
      <c r="AU111" s="230" t="s">
        <v>86</v>
      </c>
      <c r="AV111" s="12" t="s">
        <v>86</v>
      </c>
      <c r="AW111" s="12" t="s">
        <v>39</v>
      </c>
      <c r="AX111" s="12" t="s">
        <v>76</v>
      </c>
      <c r="AY111" s="230" t="s">
        <v>201</v>
      </c>
    </row>
    <row r="112" spans="2:65" s="13" customFormat="1" ht="13.5">
      <c r="B112" s="231"/>
      <c r="C112" s="232"/>
      <c r="D112" s="214" t="s">
        <v>284</v>
      </c>
      <c r="E112" s="233" t="s">
        <v>21</v>
      </c>
      <c r="F112" s="234" t="s">
        <v>293</v>
      </c>
      <c r="G112" s="232"/>
      <c r="H112" s="235">
        <v>19.559999999999999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284</v>
      </c>
      <c r="AU112" s="241" t="s">
        <v>86</v>
      </c>
      <c r="AV112" s="13" t="s">
        <v>219</v>
      </c>
      <c r="AW112" s="13" t="s">
        <v>39</v>
      </c>
      <c r="AX112" s="13" t="s">
        <v>84</v>
      </c>
      <c r="AY112" s="241" t="s">
        <v>201</v>
      </c>
    </row>
    <row r="113" spans="2:65" s="1" customFormat="1" ht="16.5" customHeight="1">
      <c r="B113" s="42"/>
      <c r="C113" s="202" t="s">
        <v>231</v>
      </c>
      <c r="D113" s="202" t="s">
        <v>204</v>
      </c>
      <c r="E113" s="203" t="s">
        <v>1631</v>
      </c>
      <c r="F113" s="204" t="s">
        <v>1632</v>
      </c>
      <c r="G113" s="205" t="s">
        <v>311</v>
      </c>
      <c r="H113" s="206">
        <v>46.35</v>
      </c>
      <c r="I113" s="207"/>
      <c r="J113" s="208">
        <f>ROUND(I113*H113,2)</f>
        <v>0</v>
      </c>
      <c r="K113" s="204" t="s">
        <v>214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1.33E-3</v>
      </c>
      <c r="R113" s="211">
        <f>Q113*H113</f>
        <v>6.1645500000000006E-2</v>
      </c>
      <c r="S113" s="211">
        <v>0</v>
      </c>
      <c r="T113" s="212">
        <f>S113*H113</f>
        <v>0</v>
      </c>
      <c r="AR113" s="25" t="s">
        <v>219</v>
      </c>
      <c r="AT113" s="25" t="s">
        <v>204</v>
      </c>
      <c r="AU113" s="25" t="s">
        <v>86</v>
      </c>
      <c r="AY113" s="25" t="s">
        <v>201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219</v>
      </c>
      <c r="BM113" s="25" t="s">
        <v>1633</v>
      </c>
    </row>
    <row r="114" spans="2:65" s="1" customFormat="1" ht="27">
      <c r="B114" s="42"/>
      <c r="C114" s="64"/>
      <c r="D114" s="214" t="s">
        <v>210</v>
      </c>
      <c r="E114" s="64"/>
      <c r="F114" s="215" t="s">
        <v>1634</v>
      </c>
      <c r="G114" s="64"/>
      <c r="H114" s="64"/>
      <c r="I114" s="173"/>
      <c r="J114" s="64"/>
      <c r="K114" s="64"/>
      <c r="L114" s="62"/>
      <c r="M114" s="216"/>
      <c r="N114" s="43"/>
      <c r="O114" s="43"/>
      <c r="P114" s="43"/>
      <c r="Q114" s="43"/>
      <c r="R114" s="43"/>
      <c r="S114" s="43"/>
      <c r="T114" s="79"/>
      <c r="AT114" s="25" t="s">
        <v>210</v>
      </c>
      <c r="AU114" s="25" t="s">
        <v>86</v>
      </c>
    </row>
    <row r="115" spans="2:65" s="12" customFormat="1" ht="13.5">
      <c r="B115" s="220"/>
      <c r="C115" s="221"/>
      <c r="D115" s="214" t="s">
        <v>284</v>
      </c>
      <c r="E115" s="222" t="s">
        <v>21</v>
      </c>
      <c r="F115" s="223" t="s">
        <v>1635</v>
      </c>
      <c r="G115" s="221"/>
      <c r="H115" s="224">
        <v>46.35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284</v>
      </c>
      <c r="AU115" s="230" t="s">
        <v>86</v>
      </c>
      <c r="AV115" s="12" t="s">
        <v>86</v>
      </c>
      <c r="AW115" s="12" t="s">
        <v>39</v>
      </c>
      <c r="AX115" s="12" t="s">
        <v>84</v>
      </c>
      <c r="AY115" s="230" t="s">
        <v>201</v>
      </c>
    </row>
    <row r="116" spans="2:65" s="1" customFormat="1" ht="16.5" customHeight="1">
      <c r="B116" s="42"/>
      <c r="C116" s="255" t="s">
        <v>235</v>
      </c>
      <c r="D116" s="255" t="s">
        <v>497</v>
      </c>
      <c r="E116" s="256" t="s">
        <v>1636</v>
      </c>
      <c r="F116" s="257" t="s">
        <v>1637</v>
      </c>
      <c r="G116" s="258" t="s">
        <v>335</v>
      </c>
      <c r="H116" s="259">
        <v>0.61</v>
      </c>
      <c r="I116" s="260"/>
      <c r="J116" s="261">
        <f>ROUND(I116*H116,2)</f>
        <v>0</v>
      </c>
      <c r="K116" s="257" t="s">
        <v>214</v>
      </c>
      <c r="L116" s="262"/>
      <c r="M116" s="263" t="s">
        <v>21</v>
      </c>
      <c r="N116" s="264" t="s">
        <v>47</v>
      </c>
      <c r="O116" s="43"/>
      <c r="P116" s="211">
        <f>O116*H116</f>
        <v>0</v>
      </c>
      <c r="Q116" s="211">
        <v>1</v>
      </c>
      <c r="R116" s="211">
        <f>Q116*H116</f>
        <v>0.61</v>
      </c>
      <c r="S116" s="211">
        <v>0</v>
      </c>
      <c r="T116" s="212">
        <f>S116*H116</f>
        <v>0</v>
      </c>
      <c r="AR116" s="25" t="s">
        <v>235</v>
      </c>
      <c r="AT116" s="25" t="s">
        <v>497</v>
      </c>
      <c r="AU116" s="25" t="s">
        <v>86</v>
      </c>
      <c r="AY116" s="25" t="s">
        <v>201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219</v>
      </c>
      <c r="BM116" s="25" t="s">
        <v>1638</v>
      </c>
    </row>
    <row r="117" spans="2:65" s="1" customFormat="1" ht="13.5">
      <c r="B117" s="42"/>
      <c r="C117" s="64"/>
      <c r="D117" s="214" t="s">
        <v>210</v>
      </c>
      <c r="E117" s="64"/>
      <c r="F117" s="215" t="s">
        <v>1637</v>
      </c>
      <c r="G117" s="64"/>
      <c r="H117" s="64"/>
      <c r="I117" s="173"/>
      <c r="J117" s="64"/>
      <c r="K117" s="64"/>
      <c r="L117" s="62"/>
      <c r="M117" s="216"/>
      <c r="N117" s="43"/>
      <c r="O117" s="43"/>
      <c r="P117" s="43"/>
      <c r="Q117" s="43"/>
      <c r="R117" s="43"/>
      <c r="S117" s="43"/>
      <c r="T117" s="79"/>
      <c r="AT117" s="25" t="s">
        <v>210</v>
      </c>
      <c r="AU117" s="25" t="s">
        <v>86</v>
      </c>
    </row>
    <row r="118" spans="2:65" s="1" customFormat="1" ht="27">
      <c r="B118" s="42"/>
      <c r="C118" s="64"/>
      <c r="D118" s="214" t="s">
        <v>1639</v>
      </c>
      <c r="E118" s="64"/>
      <c r="F118" s="265" t="s">
        <v>1640</v>
      </c>
      <c r="G118" s="64"/>
      <c r="H118" s="64"/>
      <c r="I118" s="173"/>
      <c r="J118" s="64"/>
      <c r="K118" s="64"/>
      <c r="L118" s="62"/>
      <c r="M118" s="216"/>
      <c r="N118" s="43"/>
      <c r="O118" s="43"/>
      <c r="P118" s="43"/>
      <c r="Q118" s="43"/>
      <c r="R118" s="43"/>
      <c r="S118" s="43"/>
      <c r="T118" s="79"/>
      <c r="AT118" s="25" t="s">
        <v>1639</v>
      </c>
      <c r="AU118" s="25" t="s">
        <v>86</v>
      </c>
    </row>
    <row r="119" spans="2:65" s="12" customFormat="1" ht="13.5">
      <c r="B119" s="220"/>
      <c r="C119" s="221"/>
      <c r="D119" s="214" t="s">
        <v>284</v>
      </c>
      <c r="E119" s="222" t="s">
        <v>21</v>
      </c>
      <c r="F119" s="223" t="s">
        <v>1641</v>
      </c>
      <c r="G119" s="221"/>
      <c r="H119" s="224">
        <v>1.2190000000000001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284</v>
      </c>
      <c r="AU119" s="230" t="s">
        <v>86</v>
      </c>
      <c r="AV119" s="12" t="s">
        <v>86</v>
      </c>
      <c r="AW119" s="12" t="s">
        <v>39</v>
      </c>
      <c r="AX119" s="12" t="s">
        <v>84</v>
      </c>
      <c r="AY119" s="230" t="s">
        <v>201</v>
      </c>
    </row>
    <row r="120" spans="2:65" s="12" customFormat="1" ht="13.5">
      <c r="B120" s="220"/>
      <c r="C120" s="221"/>
      <c r="D120" s="214" t="s">
        <v>284</v>
      </c>
      <c r="E120" s="221"/>
      <c r="F120" s="223" t="s">
        <v>1642</v>
      </c>
      <c r="G120" s="221"/>
      <c r="H120" s="224">
        <v>0.61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284</v>
      </c>
      <c r="AU120" s="230" t="s">
        <v>86</v>
      </c>
      <c r="AV120" s="12" t="s">
        <v>86</v>
      </c>
      <c r="AW120" s="12" t="s">
        <v>6</v>
      </c>
      <c r="AX120" s="12" t="s">
        <v>84</v>
      </c>
      <c r="AY120" s="230" t="s">
        <v>201</v>
      </c>
    </row>
    <row r="121" spans="2:65" s="1" customFormat="1" ht="16.5" customHeight="1">
      <c r="B121" s="42"/>
      <c r="C121" s="255" t="s">
        <v>241</v>
      </c>
      <c r="D121" s="255" t="s">
        <v>497</v>
      </c>
      <c r="E121" s="256" t="s">
        <v>1643</v>
      </c>
      <c r="F121" s="257" t="s">
        <v>1644</v>
      </c>
      <c r="G121" s="258" t="s">
        <v>288</v>
      </c>
      <c r="H121" s="259">
        <v>0.54300000000000004</v>
      </c>
      <c r="I121" s="260"/>
      <c r="J121" s="261">
        <f>ROUND(I121*H121,2)</f>
        <v>0</v>
      </c>
      <c r="K121" s="257" t="s">
        <v>21</v>
      </c>
      <c r="L121" s="262"/>
      <c r="M121" s="263" t="s">
        <v>21</v>
      </c>
      <c r="N121" s="264" t="s">
        <v>47</v>
      </c>
      <c r="O121" s="43"/>
      <c r="P121" s="211">
        <f>O121*H121</f>
        <v>0</v>
      </c>
      <c r="Q121" s="211">
        <v>2.4289999999999998</v>
      </c>
      <c r="R121" s="211">
        <f>Q121*H121</f>
        <v>1.3189470000000001</v>
      </c>
      <c r="S121" s="211">
        <v>0</v>
      </c>
      <c r="T121" s="212">
        <f>S121*H121</f>
        <v>0</v>
      </c>
      <c r="AR121" s="25" t="s">
        <v>235</v>
      </c>
      <c r="AT121" s="25" t="s">
        <v>497</v>
      </c>
      <c r="AU121" s="25" t="s">
        <v>86</v>
      </c>
      <c r="AY121" s="25" t="s">
        <v>201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84</v>
      </c>
      <c r="BK121" s="213">
        <f>ROUND(I121*H121,2)</f>
        <v>0</v>
      </c>
      <c r="BL121" s="25" t="s">
        <v>219</v>
      </c>
      <c r="BM121" s="25" t="s">
        <v>1645</v>
      </c>
    </row>
    <row r="122" spans="2:65" s="1" customFormat="1" ht="13.5">
      <c r="B122" s="42"/>
      <c r="C122" s="64"/>
      <c r="D122" s="214" t="s">
        <v>210</v>
      </c>
      <c r="E122" s="64"/>
      <c r="F122" s="215" t="s">
        <v>1644</v>
      </c>
      <c r="G122" s="64"/>
      <c r="H122" s="64"/>
      <c r="I122" s="173"/>
      <c r="J122" s="64"/>
      <c r="K122" s="64"/>
      <c r="L122" s="62"/>
      <c r="M122" s="216"/>
      <c r="N122" s="43"/>
      <c r="O122" s="43"/>
      <c r="P122" s="43"/>
      <c r="Q122" s="43"/>
      <c r="R122" s="43"/>
      <c r="S122" s="43"/>
      <c r="T122" s="79"/>
      <c r="AT122" s="25" t="s">
        <v>210</v>
      </c>
      <c r="AU122" s="25" t="s">
        <v>86</v>
      </c>
    </row>
    <row r="123" spans="2:65" s="12" customFormat="1" ht="13.5">
      <c r="B123" s="220"/>
      <c r="C123" s="221"/>
      <c r="D123" s="214" t="s">
        <v>284</v>
      </c>
      <c r="E123" s="222" t="s">
        <v>21</v>
      </c>
      <c r="F123" s="223" t="s">
        <v>1646</v>
      </c>
      <c r="G123" s="221"/>
      <c r="H123" s="224">
        <v>0.54300000000000004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284</v>
      </c>
      <c r="AU123" s="230" t="s">
        <v>86</v>
      </c>
      <c r="AV123" s="12" t="s">
        <v>86</v>
      </c>
      <c r="AW123" s="12" t="s">
        <v>39</v>
      </c>
      <c r="AX123" s="12" t="s">
        <v>84</v>
      </c>
      <c r="AY123" s="230" t="s">
        <v>201</v>
      </c>
    </row>
    <row r="124" spans="2:65" s="1" customFormat="1" ht="16.5" customHeight="1">
      <c r="B124" s="42"/>
      <c r="C124" s="202" t="s">
        <v>245</v>
      </c>
      <c r="D124" s="202" t="s">
        <v>204</v>
      </c>
      <c r="E124" s="203" t="s">
        <v>1647</v>
      </c>
      <c r="F124" s="204" t="s">
        <v>1648</v>
      </c>
      <c r="G124" s="205" t="s">
        <v>311</v>
      </c>
      <c r="H124" s="206">
        <v>46.35</v>
      </c>
      <c r="I124" s="207"/>
      <c r="J124" s="208">
        <f>ROUND(I124*H124,2)</f>
        <v>0</v>
      </c>
      <c r="K124" s="204" t="s">
        <v>214</v>
      </c>
      <c r="L124" s="62"/>
      <c r="M124" s="209" t="s">
        <v>21</v>
      </c>
      <c r="N124" s="210" t="s">
        <v>47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219</v>
      </c>
      <c r="AT124" s="25" t="s">
        <v>204</v>
      </c>
      <c r="AU124" s="25" t="s">
        <v>86</v>
      </c>
      <c r="AY124" s="25" t="s">
        <v>201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84</v>
      </c>
      <c r="BK124" s="213">
        <f>ROUND(I124*H124,2)</f>
        <v>0</v>
      </c>
      <c r="BL124" s="25" t="s">
        <v>219</v>
      </c>
      <c r="BM124" s="25" t="s">
        <v>1649</v>
      </c>
    </row>
    <row r="125" spans="2:65" s="1" customFormat="1" ht="13.5">
      <c r="B125" s="42"/>
      <c r="C125" s="64"/>
      <c r="D125" s="214" t="s">
        <v>210</v>
      </c>
      <c r="E125" s="64"/>
      <c r="F125" s="215" t="s">
        <v>1650</v>
      </c>
      <c r="G125" s="64"/>
      <c r="H125" s="64"/>
      <c r="I125" s="173"/>
      <c r="J125" s="64"/>
      <c r="K125" s="64"/>
      <c r="L125" s="62"/>
      <c r="M125" s="216"/>
      <c r="N125" s="43"/>
      <c r="O125" s="43"/>
      <c r="P125" s="43"/>
      <c r="Q125" s="43"/>
      <c r="R125" s="43"/>
      <c r="S125" s="43"/>
      <c r="T125" s="79"/>
      <c r="AT125" s="25" t="s">
        <v>210</v>
      </c>
      <c r="AU125" s="25" t="s">
        <v>86</v>
      </c>
    </row>
    <row r="126" spans="2:65" s="12" customFormat="1" ht="13.5">
      <c r="B126" s="220"/>
      <c r="C126" s="221"/>
      <c r="D126" s="214" t="s">
        <v>284</v>
      </c>
      <c r="E126" s="222" t="s">
        <v>21</v>
      </c>
      <c r="F126" s="223" t="s">
        <v>1635</v>
      </c>
      <c r="G126" s="221"/>
      <c r="H126" s="224">
        <v>46.35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284</v>
      </c>
      <c r="AU126" s="230" t="s">
        <v>86</v>
      </c>
      <c r="AV126" s="12" t="s">
        <v>86</v>
      </c>
      <c r="AW126" s="12" t="s">
        <v>39</v>
      </c>
      <c r="AX126" s="12" t="s">
        <v>84</v>
      </c>
      <c r="AY126" s="230" t="s">
        <v>201</v>
      </c>
    </row>
    <row r="127" spans="2:65" s="1" customFormat="1" ht="25.5" customHeight="1">
      <c r="B127" s="42"/>
      <c r="C127" s="202" t="s">
        <v>249</v>
      </c>
      <c r="D127" s="202" t="s">
        <v>204</v>
      </c>
      <c r="E127" s="203" t="s">
        <v>1651</v>
      </c>
      <c r="F127" s="204" t="s">
        <v>1652</v>
      </c>
      <c r="G127" s="205" t="s">
        <v>281</v>
      </c>
      <c r="H127" s="206">
        <v>21.5</v>
      </c>
      <c r="I127" s="207"/>
      <c r="J127" s="208">
        <f>ROUND(I127*H127,2)</f>
        <v>0</v>
      </c>
      <c r="K127" s="204" t="s">
        <v>214</v>
      </c>
      <c r="L127" s="62"/>
      <c r="M127" s="209" t="s">
        <v>21</v>
      </c>
      <c r="N127" s="210" t="s">
        <v>47</v>
      </c>
      <c r="O127" s="43"/>
      <c r="P127" s="211">
        <f>O127*H127</f>
        <v>0</v>
      </c>
      <c r="Q127" s="211">
        <v>2.64E-2</v>
      </c>
      <c r="R127" s="211">
        <f>Q127*H127</f>
        <v>0.56759999999999999</v>
      </c>
      <c r="S127" s="211">
        <v>0</v>
      </c>
      <c r="T127" s="212">
        <f>S127*H127</f>
        <v>0</v>
      </c>
      <c r="AR127" s="25" t="s">
        <v>219</v>
      </c>
      <c r="AT127" s="25" t="s">
        <v>204</v>
      </c>
      <c r="AU127" s="25" t="s">
        <v>86</v>
      </c>
      <c r="AY127" s="25" t="s">
        <v>201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84</v>
      </c>
      <c r="BK127" s="213">
        <f>ROUND(I127*H127,2)</f>
        <v>0</v>
      </c>
      <c r="BL127" s="25" t="s">
        <v>219</v>
      </c>
      <c r="BM127" s="25" t="s">
        <v>1653</v>
      </c>
    </row>
    <row r="128" spans="2:65" s="1" customFormat="1" ht="13.5">
      <c r="B128" s="42"/>
      <c r="C128" s="64"/>
      <c r="D128" s="214" t="s">
        <v>210</v>
      </c>
      <c r="E128" s="64"/>
      <c r="F128" s="215" t="s">
        <v>1654</v>
      </c>
      <c r="G128" s="64"/>
      <c r="H128" s="64"/>
      <c r="I128" s="173"/>
      <c r="J128" s="64"/>
      <c r="K128" s="64"/>
      <c r="L128" s="62"/>
      <c r="M128" s="216"/>
      <c r="N128" s="43"/>
      <c r="O128" s="43"/>
      <c r="P128" s="43"/>
      <c r="Q128" s="43"/>
      <c r="R128" s="43"/>
      <c r="S128" s="43"/>
      <c r="T128" s="79"/>
      <c r="AT128" s="25" t="s">
        <v>210</v>
      </c>
      <c r="AU128" s="25" t="s">
        <v>86</v>
      </c>
    </row>
    <row r="129" spans="2:65" s="12" customFormat="1" ht="13.5">
      <c r="B129" s="220"/>
      <c r="C129" s="221"/>
      <c r="D129" s="214" t="s">
        <v>284</v>
      </c>
      <c r="E129" s="222" t="s">
        <v>21</v>
      </c>
      <c r="F129" s="223" t="s">
        <v>1655</v>
      </c>
      <c r="G129" s="221"/>
      <c r="H129" s="224">
        <v>21.5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284</v>
      </c>
      <c r="AU129" s="230" t="s">
        <v>86</v>
      </c>
      <c r="AV129" s="12" t="s">
        <v>86</v>
      </c>
      <c r="AW129" s="12" t="s">
        <v>39</v>
      </c>
      <c r="AX129" s="12" t="s">
        <v>84</v>
      </c>
      <c r="AY129" s="230" t="s">
        <v>201</v>
      </c>
    </row>
    <row r="130" spans="2:65" s="1" customFormat="1" ht="25.5" customHeight="1">
      <c r="B130" s="42"/>
      <c r="C130" s="202" t="s">
        <v>255</v>
      </c>
      <c r="D130" s="202" t="s">
        <v>204</v>
      </c>
      <c r="E130" s="203" t="s">
        <v>481</v>
      </c>
      <c r="F130" s="204" t="s">
        <v>1187</v>
      </c>
      <c r="G130" s="205" t="s">
        <v>288</v>
      </c>
      <c r="H130" s="206">
        <v>2.0960000000000001</v>
      </c>
      <c r="I130" s="207"/>
      <c r="J130" s="208">
        <f>ROUND(I130*H130,2)</f>
        <v>0</v>
      </c>
      <c r="K130" s="204" t="s">
        <v>21</v>
      </c>
      <c r="L130" s="62"/>
      <c r="M130" s="209" t="s">
        <v>21</v>
      </c>
      <c r="N130" s="210" t="s">
        <v>47</v>
      </c>
      <c r="O130" s="43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AR130" s="25" t="s">
        <v>219</v>
      </c>
      <c r="AT130" s="25" t="s">
        <v>204</v>
      </c>
      <c r="AU130" s="25" t="s">
        <v>86</v>
      </c>
      <c r="AY130" s="25" t="s">
        <v>201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84</v>
      </c>
      <c r="BK130" s="213">
        <f>ROUND(I130*H130,2)</f>
        <v>0</v>
      </c>
      <c r="BL130" s="25" t="s">
        <v>219</v>
      </c>
      <c r="BM130" s="25" t="s">
        <v>1656</v>
      </c>
    </row>
    <row r="131" spans="2:65" s="1" customFormat="1" ht="40.5">
      <c r="B131" s="42"/>
      <c r="C131" s="64"/>
      <c r="D131" s="214" t="s">
        <v>210</v>
      </c>
      <c r="E131" s="64"/>
      <c r="F131" s="215" t="s">
        <v>484</v>
      </c>
      <c r="G131" s="64"/>
      <c r="H131" s="64"/>
      <c r="I131" s="173"/>
      <c r="J131" s="64"/>
      <c r="K131" s="64"/>
      <c r="L131" s="62"/>
      <c r="M131" s="216"/>
      <c r="N131" s="43"/>
      <c r="O131" s="43"/>
      <c r="P131" s="43"/>
      <c r="Q131" s="43"/>
      <c r="R131" s="43"/>
      <c r="S131" s="43"/>
      <c r="T131" s="79"/>
      <c r="AT131" s="25" t="s">
        <v>210</v>
      </c>
      <c r="AU131" s="25" t="s">
        <v>86</v>
      </c>
    </row>
    <row r="132" spans="2:65" s="12" customFormat="1" ht="13.5">
      <c r="B132" s="220"/>
      <c r="C132" s="221"/>
      <c r="D132" s="214" t="s">
        <v>284</v>
      </c>
      <c r="E132" s="222" t="s">
        <v>21</v>
      </c>
      <c r="F132" s="223" t="s">
        <v>1657</v>
      </c>
      <c r="G132" s="221"/>
      <c r="H132" s="224">
        <v>2.0960000000000001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284</v>
      </c>
      <c r="AU132" s="230" t="s">
        <v>86</v>
      </c>
      <c r="AV132" s="12" t="s">
        <v>86</v>
      </c>
      <c r="AW132" s="12" t="s">
        <v>39</v>
      </c>
      <c r="AX132" s="12" t="s">
        <v>84</v>
      </c>
      <c r="AY132" s="230" t="s">
        <v>201</v>
      </c>
    </row>
    <row r="133" spans="2:65" s="1" customFormat="1" ht="16.5" customHeight="1">
      <c r="B133" s="42"/>
      <c r="C133" s="202" t="s">
        <v>259</v>
      </c>
      <c r="D133" s="202" t="s">
        <v>204</v>
      </c>
      <c r="E133" s="203" t="s">
        <v>329</v>
      </c>
      <c r="F133" s="204" t="s">
        <v>330</v>
      </c>
      <c r="G133" s="205" t="s">
        <v>288</v>
      </c>
      <c r="H133" s="206">
        <v>2.0960000000000001</v>
      </c>
      <c r="I133" s="207"/>
      <c r="J133" s="208">
        <f>ROUND(I133*H133,2)</f>
        <v>0</v>
      </c>
      <c r="K133" s="204" t="s">
        <v>214</v>
      </c>
      <c r="L133" s="62"/>
      <c r="M133" s="209" t="s">
        <v>21</v>
      </c>
      <c r="N133" s="210" t="s">
        <v>47</v>
      </c>
      <c r="O133" s="43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219</v>
      </c>
      <c r="AT133" s="25" t="s">
        <v>204</v>
      </c>
      <c r="AU133" s="25" t="s">
        <v>86</v>
      </c>
      <c r="AY133" s="25" t="s">
        <v>201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84</v>
      </c>
      <c r="BK133" s="213">
        <f>ROUND(I133*H133,2)</f>
        <v>0</v>
      </c>
      <c r="BL133" s="25" t="s">
        <v>219</v>
      </c>
      <c r="BM133" s="25" t="s">
        <v>1658</v>
      </c>
    </row>
    <row r="134" spans="2:65" s="1" customFormat="1" ht="13.5">
      <c r="B134" s="42"/>
      <c r="C134" s="64"/>
      <c r="D134" s="214" t="s">
        <v>210</v>
      </c>
      <c r="E134" s="64"/>
      <c r="F134" s="215" t="s">
        <v>330</v>
      </c>
      <c r="G134" s="64"/>
      <c r="H134" s="64"/>
      <c r="I134" s="173"/>
      <c r="J134" s="64"/>
      <c r="K134" s="64"/>
      <c r="L134" s="62"/>
      <c r="M134" s="216"/>
      <c r="N134" s="43"/>
      <c r="O134" s="43"/>
      <c r="P134" s="43"/>
      <c r="Q134" s="43"/>
      <c r="R134" s="43"/>
      <c r="S134" s="43"/>
      <c r="T134" s="79"/>
      <c r="AT134" s="25" t="s">
        <v>210</v>
      </c>
      <c r="AU134" s="25" t="s">
        <v>86</v>
      </c>
    </row>
    <row r="135" spans="2:65" s="12" customFormat="1" ht="13.5">
      <c r="B135" s="220"/>
      <c r="C135" s="221"/>
      <c r="D135" s="214" t="s">
        <v>284</v>
      </c>
      <c r="E135" s="222" t="s">
        <v>21</v>
      </c>
      <c r="F135" s="223" t="s">
        <v>1657</v>
      </c>
      <c r="G135" s="221"/>
      <c r="H135" s="224">
        <v>2.0960000000000001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284</v>
      </c>
      <c r="AU135" s="230" t="s">
        <v>86</v>
      </c>
      <c r="AV135" s="12" t="s">
        <v>86</v>
      </c>
      <c r="AW135" s="12" t="s">
        <v>39</v>
      </c>
      <c r="AX135" s="12" t="s">
        <v>84</v>
      </c>
      <c r="AY135" s="230" t="s">
        <v>201</v>
      </c>
    </row>
    <row r="136" spans="2:65" s="1" customFormat="1" ht="16.5" customHeight="1">
      <c r="B136" s="42"/>
      <c r="C136" s="202" t="s">
        <v>263</v>
      </c>
      <c r="D136" s="202" t="s">
        <v>204</v>
      </c>
      <c r="E136" s="203" t="s">
        <v>333</v>
      </c>
      <c r="F136" s="204" t="s">
        <v>334</v>
      </c>
      <c r="G136" s="205" t="s">
        <v>335</v>
      </c>
      <c r="H136" s="206">
        <v>4.1920000000000002</v>
      </c>
      <c r="I136" s="207"/>
      <c r="J136" s="208">
        <f>ROUND(I136*H136,2)</f>
        <v>0</v>
      </c>
      <c r="K136" s="204" t="s">
        <v>214</v>
      </c>
      <c r="L136" s="62"/>
      <c r="M136" s="209" t="s">
        <v>21</v>
      </c>
      <c r="N136" s="210" t="s">
        <v>47</v>
      </c>
      <c r="O136" s="43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219</v>
      </c>
      <c r="AT136" s="25" t="s">
        <v>204</v>
      </c>
      <c r="AU136" s="25" t="s">
        <v>86</v>
      </c>
      <c r="AY136" s="25" t="s">
        <v>201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84</v>
      </c>
      <c r="BK136" s="213">
        <f>ROUND(I136*H136,2)</f>
        <v>0</v>
      </c>
      <c r="BL136" s="25" t="s">
        <v>219</v>
      </c>
      <c r="BM136" s="25" t="s">
        <v>1659</v>
      </c>
    </row>
    <row r="137" spans="2:65" s="1" customFormat="1" ht="27">
      <c r="B137" s="42"/>
      <c r="C137" s="64"/>
      <c r="D137" s="214" t="s">
        <v>210</v>
      </c>
      <c r="E137" s="64"/>
      <c r="F137" s="215" t="s">
        <v>337</v>
      </c>
      <c r="G137" s="64"/>
      <c r="H137" s="64"/>
      <c r="I137" s="173"/>
      <c r="J137" s="64"/>
      <c r="K137" s="64"/>
      <c r="L137" s="62"/>
      <c r="M137" s="216"/>
      <c r="N137" s="43"/>
      <c r="O137" s="43"/>
      <c r="P137" s="43"/>
      <c r="Q137" s="43"/>
      <c r="R137" s="43"/>
      <c r="S137" s="43"/>
      <c r="T137" s="79"/>
      <c r="AT137" s="25" t="s">
        <v>210</v>
      </c>
      <c r="AU137" s="25" t="s">
        <v>86</v>
      </c>
    </row>
    <row r="138" spans="2:65" s="12" customFormat="1" ht="13.5">
      <c r="B138" s="220"/>
      <c r="C138" s="221"/>
      <c r="D138" s="214" t="s">
        <v>284</v>
      </c>
      <c r="E138" s="222" t="s">
        <v>21</v>
      </c>
      <c r="F138" s="223" t="s">
        <v>1660</v>
      </c>
      <c r="G138" s="221"/>
      <c r="H138" s="224">
        <v>4.1920000000000002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284</v>
      </c>
      <c r="AU138" s="230" t="s">
        <v>86</v>
      </c>
      <c r="AV138" s="12" t="s">
        <v>86</v>
      </c>
      <c r="AW138" s="12" t="s">
        <v>39</v>
      </c>
      <c r="AX138" s="12" t="s">
        <v>84</v>
      </c>
      <c r="AY138" s="230" t="s">
        <v>201</v>
      </c>
    </row>
    <row r="139" spans="2:65" s="1" customFormat="1" ht="16.5" customHeight="1">
      <c r="B139" s="42"/>
      <c r="C139" s="202" t="s">
        <v>10</v>
      </c>
      <c r="D139" s="202" t="s">
        <v>204</v>
      </c>
      <c r="E139" s="203" t="s">
        <v>1193</v>
      </c>
      <c r="F139" s="204" t="s">
        <v>1194</v>
      </c>
      <c r="G139" s="205" t="s">
        <v>288</v>
      </c>
      <c r="H139" s="206">
        <v>35.915999999999997</v>
      </c>
      <c r="I139" s="207"/>
      <c r="J139" s="208">
        <f>ROUND(I139*H139,2)</f>
        <v>0</v>
      </c>
      <c r="K139" s="204" t="s">
        <v>214</v>
      </c>
      <c r="L139" s="62"/>
      <c r="M139" s="209" t="s">
        <v>21</v>
      </c>
      <c r="N139" s="210" t="s">
        <v>47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5" t="s">
        <v>219</v>
      </c>
      <c r="AT139" s="25" t="s">
        <v>204</v>
      </c>
      <c r="AU139" s="25" t="s">
        <v>86</v>
      </c>
      <c r="AY139" s="25" t="s">
        <v>201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84</v>
      </c>
      <c r="BK139" s="213">
        <f>ROUND(I139*H139,2)</f>
        <v>0</v>
      </c>
      <c r="BL139" s="25" t="s">
        <v>219</v>
      </c>
      <c r="BM139" s="25" t="s">
        <v>1661</v>
      </c>
    </row>
    <row r="140" spans="2:65" s="1" customFormat="1" ht="27">
      <c r="B140" s="42"/>
      <c r="C140" s="64"/>
      <c r="D140" s="214" t="s">
        <v>210</v>
      </c>
      <c r="E140" s="64"/>
      <c r="F140" s="215" t="s">
        <v>1196</v>
      </c>
      <c r="G140" s="64"/>
      <c r="H140" s="64"/>
      <c r="I140" s="173"/>
      <c r="J140" s="64"/>
      <c r="K140" s="64"/>
      <c r="L140" s="62"/>
      <c r="M140" s="216"/>
      <c r="N140" s="43"/>
      <c r="O140" s="43"/>
      <c r="P140" s="43"/>
      <c r="Q140" s="43"/>
      <c r="R140" s="43"/>
      <c r="S140" s="43"/>
      <c r="T140" s="79"/>
      <c r="AT140" s="25" t="s">
        <v>210</v>
      </c>
      <c r="AU140" s="25" t="s">
        <v>86</v>
      </c>
    </row>
    <row r="141" spans="2:65" s="12" customFormat="1" ht="13.5">
      <c r="B141" s="220"/>
      <c r="C141" s="221"/>
      <c r="D141" s="214" t="s">
        <v>284</v>
      </c>
      <c r="E141" s="222" t="s">
        <v>21</v>
      </c>
      <c r="F141" s="223" t="s">
        <v>1662</v>
      </c>
      <c r="G141" s="221"/>
      <c r="H141" s="224">
        <v>16.356000000000002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284</v>
      </c>
      <c r="AU141" s="230" t="s">
        <v>86</v>
      </c>
      <c r="AV141" s="12" t="s">
        <v>86</v>
      </c>
      <c r="AW141" s="12" t="s">
        <v>39</v>
      </c>
      <c r="AX141" s="12" t="s">
        <v>76</v>
      </c>
      <c r="AY141" s="230" t="s">
        <v>201</v>
      </c>
    </row>
    <row r="142" spans="2:65" s="12" customFormat="1" ht="13.5">
      <c r="B142" s="220"/>
      <c r="C142" s="221"/>
      <c r="D142" s="214" t="s">
        <v>284</v>
      </c>
      <c r="E142" s="222" t="s">
        <v>21</v>
      </c>
      <c r="F142" s="223" t="s">
        <v>1663</v>
      </c>
      <c r="G142" s="221"/>
      <c r="H142" s="224">
        <v>19.559999999999999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284</v>
      </c>
      <c r="AU142" s="230" t="s">
        <v>86</v>
      </c>
      <c r="AV142" s="12" t="s">
        <v>86</v>
      </c>
      <c r="AW142" s="12" t="s">
        <v>39</v>
      </c>
      <c r="AX142" s="12" t="s">
        <v>76</v>
      </c>
      <c r="AY142" s="230" t="s">
        <v>201</v>
      </c>
    </row>
    <row r="143" spans="2:65" s="13" customFormat="1" ht="13.5">
      <c r="B143" s="231"/>
      <c r="C143" s="232"/>
      <c r="D143" s="214" t="s">
        <v>284</v>
      </c>
      <c r="E143" s="233" t="s">
        <v>21</v>
      </c>
      <c r="F143" s="234" t="s">
        <v>293</v>
      </c>
      <c r="G143" s="232"/>
      <c r="H143" s="235">
        <v>35.915999999999997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284</v>
      </c>
      <c r="AU143" s="241" t="s">
        <v>86</v>
      </c>
      <c r="AV143" s="13" t="s">
        <v>219</v>
      </c>
      <c r="AW143" s="13" t="s">
        <v>39</v>
      </c>
      <c r="AX143" s="13" t="s">
        <v>84</v>
      </c>
      <c r="AY143" s="241" t="s">
        <v>201</v>
      </c>
    </row>
    <row r="144" spans="2:65" s="1" customFormat="1" ht="16.5" customHeight="1">
      <c r="B144" s="42"/>
      <c r="C144" s="202" t="s">
        <v>360</v>
      </c>
      <c r="D144" s="202" t="s">
        <v>204</v>
      </c>
      <c r="E144" s="203" t="s">
        <v>1664</v>
      </c>
      <c r="F144" s="204" t="s">
        <v>1665</v>
      </c>
      <c r="G144" s="205" t="s">
        <v>281</v>
      </c>
      <c r="H144" s="206">
        <v>144.5</v>
      </c>
      <c r="I144" s="207"/>
      <c r="J144" s="208">
        <f>ROUND(I144*H144,2)</f>
        <v>0</v>
      </c>
      <c r="K144" s="204" t="s">
        <v>214</v>
      </c>
      <c r="L144" s="62"/>
      <c r="M144" s="209" t="s">
        <v>21</v>
      </c>
      <c r="N144" s="210" t="s">
        <v>47</v>
      </c>
      <c r="O144" s="43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25" t="s">
        <v>219</v>
      </c>
      <c r="AT144" s="25" t="s">
        <v>204</v>
      </c>
      <c r="AU144" s="25" t="s">
        <v>86</v>
      </c>
      <c r="AY144" s="25" t="s">
        <v>201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84</v>
      </c>
      <c r="BK144" s="213">
        <f>ROUND(I144*H144,2)</f>
        <v>0</v>
      </c>
      <c r="BL144" s="25" t="s">
        <v>219</v>
      </c>
      <c r="BM144" s="25" t="s">
        <v>1666</v>
      </c>
    </row>
    <row r="145" spans="2:65" s="1" customFormat="1" ht="27">
      <c r="B145" s="42"/>
      <c r="C145" s="64"/>
      <c r="D145" s="214" t="s">
        <v>210</v>
      </c>
      <c r="E145" s="64"/>
      <c r="F145" s="215" t="s">
        <v>1667</v>
      </c>
      <c r="G145" s="64"/>
      <c r="H145" s="64"/>
      <c r="I145" s="173"/>
      <c r="J145" s="64"/>
      <c r="K145" s="64"/>
      <c r="L145" s="62"/>
      <c r="M145" s="216"/>
      <c r="N145" s="43"/>
      <c r="O145" s="43"/>
      <c r="P145" s="43"/>
      <c r="Q145" s="43"/>
      <c r="R145" s="43"/>
      <c r="S145" s="43"/>
      <c r="T145" s="79"/>
      <c r="AT145" s="25" t="s">
        <v>210</v>
      </c>
      <c r="AU145" s="25" t="s">
        <v>86</v>
      </c>
    </row>
    <row r="146" spans="2:65" s="12" customFormat="1" ht="13.5">
      <c r="B146" s="220"/>
      <c r="C146" s="221"/>
      <c r="D146" s="214" t="s">
        <v>284</v>
      </c>
      <c r="E146" s="222" t="s">
        <v>21</v>
      </c>
      <c r="F146" s="223" t="s">
        <v>1668</v>
      </c>
      <c r="G146" s="221"/>
      <c r="H146" s="224">
        <v>144.5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284</v>
      </c>
      <c r="AU146" s="230" t="s">
        <v>86</v>
      </c>
      <c r="AV146" s="12" t="s">
        <v>86</v>
      </c>
      <c r="AW146" s="12" t="s">
        <v>39</v>
      </c>
      <c r="AX146" s="12" t="s">
        <v>84</v>
      </c>
      <c r="AY146" s="230" t="s">
        <v>201</v>
      </c>
    </row>
    <row r="147" spans="2:65" s="1" customFormat="1" ht="16.5" customHeight="1">
      <c r="B147" s="42"/>
      <c r="C147" s="255" t="s">
        <v>366</v>
      </c>
      <c r="D147" s="255" t="s">
        <v>497</v>
      </c>
      <c r="E147" s="256" t="s">
        <v>522</v>
      </c>
      <c r="F147" s="257" t="s">
        <v>523</v>
      </c>
      <c r="G147" s="258" t="s">
        <v>390</v>
      </c>
      <c r="H147" s="259">
        <v>2.1680000000000001</v>
      </c>
      <c r="I147" s="260"/>
      <c r="J147" s="261">
        <f>ROUND(I147*H147,2)</f>
        <v>0</v>
      </c>
      <c r="K147" s="257" t="s">
        <v>214</v>
      </c>
      <c r="L147" s="262"/>
      <c r="M147" s="263" t="s">
        <v>21</v>
      </c>
      <c r="N147" s="264" t="s">
        <v>47</v>
      </c>
      <c r="O147" s="43"/>
      <c r="P147" s="211">
        <f>O147*H147</f>
        <v>0</v>
      </c>
      <c r="Q147" s="211">
        <v>1E-3</v>
      </c>
      <c r="R147" s="211">
        <f>Q147*H147</f>
        <v>2.1680000000000002E-3</v>
      </c>
      <c r="S147" s="211">
        <v>0</v>
      </c>
      <c r="T147" s="212">
        <f>S147*H147</f>
        <v>0</v>
      </c>
      <c r="AR147" s="25" t="s">
        <v>235</v>
      </c>
      <c r="AT147" s="25" t="s">
        <v>497</v>
      </c>
      <c r="AU147" s="25" t="s">
        <v>86</v>
      </c>
      <c r="AY147" s="25" t="s">
        <v>201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84</v>
      </c>
      <c r="BK147" s="213">
        <f>ROUND(I147*H147,2)</f>
        <v>0</v>
      </c>
      <c r="BL147" s="25" t="s">
        <v>219</v>
      </c>
      <c r="BM147" s="25" t="s">
        <v>1669</v>
      </c>
    </row>
    <row r="148" spans="2:65" s="1" customFormat="1" ht="13.5">
      <c r="B148" s="42"/>
      <c r="C148" s="64"/>
      <c r="D148" s="214" t="s">
        <v>210</v>
      </c>
      <c r="E148" s="64"/>
      <c r="F148" s="215" t="s">
        <v>523</v>
      </c>
      <c r="G148" s="64"/>
      <c r="H148" s="64"/>
      <c r="I148" s="173"/>
      <c r="J148" s="64"/>
      <c r="K148" s="64"/>
      <c r="L148" s="62"/>
      <c r="M148" s="216"/>
      <c r="N148" s="43"/>
      <c r="O148" s="43"/>
      <c r="P148" s="43"/>
      <c r="Q148" s="43"/>
      <c r="R148" s="43"/>
      <c r="S148" s="43"/>
      <c r="T148" s="79"/>
      <c r="AT148" s="25" t="s">
        <v>210</v>
      </c>
      <c r="AU148" s="25" t="s">
        <v>86</v>
      </c>
    </row>
    <row r="149" spans="2:65" s="12" customFormat="1" ht="13.5">
      <c r="B149" s="220"/>
      <c r="C149" s="221"/>
      <c r="D149" s="214" t="s">
        <v>284</v>
      </c>
      <c r="E149" s="222" t="s">
        <v>21</v>
      </c>
      <c r="F149" s="223" t="s">
        <v>1670</v>
      </c>
      <c r="G149" s="221"/>
      <c r="H149" s="224">
        <v>2.1680000000000001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284</v>
      </c>
      <c r="AU149" s="230" t="s">
        <v>86</v>
      </c>
      <c r="AV149" s="12" t="s">
        <v>86</v>
      </c>
      <c r="AW149" s="12" t="s">
        <v>39</v>
      </c>
      <c r="AX149" s="12" t="s">
        <v>84</v>
      </c>
      <c r="AY149" s="230" t="s">
        <v>201</v>
      </c>
    </row>
    <row r="150" spans="2:65" s="1" customFormat="1" ht="16.5" customHeight="1">
      <c r="B150" s="42"/>
      <c r="C150" s="202" t="s">
        <v>373</v>
      </c>
      <c r="D150" s="202" t="s">
        <v>204</v>
      </c>
      <c r="E150" s="203" t="s">
        <v>1671</v>
      </c>
      <c r="F150" s="204" t="s">
        <v>1672</v>
      </c>
      <c r="G150" s="205" t="s">
        <v>281</v>
      </c>
      <c r="H150" s="206">
        <v>76.5</v>
      </c>
      <c r="I150" s="207"/>
      <c r="J150" s="208">
        <f>ROUND(I150*H150,2)</f>
        <v>0</v>
      </c>
      <c r="K150" s="204" t="s">
        <v>214</v>
      </c>
      <c r="L150" s="62"/>
      <c r="M150" s="209" t="s">
        <v>21</v>
      </c>
      <c r="N150" s="210" t="s">
        <v>47</v>
      </c>
      <c r="O150" s="43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25" t="s">
        <v>219</v>
      </c>
      <c r="AT150" s="25" t="s">
        <v>204</v>
      </c>
      <c r="AU150" s="25" t="s">
        <v>86</v>
      </c>
      <c r="AY150" s="25" t="s">
        <v>201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84</v>
      </c>
      <c r="BK150" s="213">
        <f>ROUND(I150*H150,2)</f>
        <v>0</v>
      </c>
      <c r="BL150" s="25" t="s">
        <v>219</v>
      </c>
      <c r="BM150" s="25" t="s">
        <v>1673</v>
      </c>
    </row>
    <row r="151" spans="2:65" s="1" customFormat="1" ht="27">
      <c r="B151" s="42"/>
      <c r="C151" s="64"/>
      <c r="D151" s="214" t="s">
        <v>210</v>
      </c>
      <c r="E151" s="64"/>
      <c r="F151" s="215" t="s">
        <v>1674</v>
      </c>
      <c r="G151" s="64"/>
      <c r="H151" s="64"/>
      <c r="I151" s="173"/>
      <c r="J151" s="64"/>
      <c r="K151" s="64"/>
      <c r="L151" s="62"/>
      <c r="M151" s="216"/>
      <c r="N151" s="43"/>
      <c r="O151" s="43"/>
      <c r="P151" s="43"/>
      <c r="Q151" s="43"/>
      <c r="R151" s="43"/>
      <c r="S151" s="43"/>
      <c r="T151" s="79"/>
      <c r="AT151" s="25" t="s">
        <v>210</v>
      </c>
      <c r="AU151" s="25" t="s">
        <v>86</v>
      </c>
    </row>
    <row r="152" spans="2:65" s="12" customFormat="1" ht="13.5">
      <c r="B152" s="220"/>
      <c r="C152" s="221"/>
      <c r="D152" s="214" t="s">
        <v>284</v>
      </c>
      <c r="E152" s="222" t="s">
        <v>21</v>
      </c>
      <c r="F152" s="223" t="s">
        <v>1675</v>
      </c>
      <c r="G152" s="221"/>
      <c r="H152" s="224">
        <v>76.5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284</v>
      </c>
      <c r="AU152" s="230" t="s">
        <v>86</v>
      </c>
      <c r="AV152" s="12" t="s">
        <v>86</v>
      </c>
      <c r="AW152" s="12" t="s">
        <v>39</v>
      </c>
      <c r="AX152" s="12" t="s">
        <v>84</v>
      </c>
      <c r="AY152" s="230" t="s">
        <v>201</v>
      </c>
    </row>
    <row r="153" spans="2:65" s="11" customFormat="1" ht="29.85" customHeight="1">
      <c r="B153" s="186"/>
      <c r="C153" s="187"/>
      <c r="D153" s="188" t="s">
        <v>75</v>
      </c>
      <c r="E153" s="200" t="s">
        <v>86</v>
      </c>
      <c r="F153" s="200" t="s">
        <v>531</v>
      </c>
      <c r="G153" s="187"/>
      <c r="H153" s="187"/>
      <c r="I153" s="190"/>
      <c r="J153" s="201">
        <f>BK153</f>
        <v>0</v>
      </c>
      <c r="K153" s="187"/>
      <c r="L153" s="192"/>
      <c r="M153" s="193"/>
      <c r="N153" s="194"/>
      <c r="O153" s="194"/>
      <c r="P153" s="195">
        <f>SUM(P154:P176)</f>
        <v>0</v>
      </c>
      <c r="Q153" s="194"/>
      <c r="R153" s="195">
        <f>SUM(R154:R176)</f>
        <v>44.919154600000006</v>
      </c>
      <c r="S153" s="194"/>
      <c r="T153" s="196">
        <f>SUM(T154:T176)</f>
        <v>0</v>
      </c>
      <c r="AR153" s="197" t="s">
        <v>84</v>
      </c>
      <c r="AT153" s="198" t="s">
        <v>75</v>
      </c>
      <c r="AU153" s="198" t="s">
        <v>84</v>
      </c>
      <c r="AY153" s="197" t="s">
        <v>201</v>
      </c>
      <c r="BK153" s="199">
        <f>SUM(BK154:BK176)</f>
        <v>0</v>
      </c>
    </row>
    <row r="154" spans="2:65" s="1" customFormat="1" ht="25.5" customHeight="1">
      <c r="B154" s="42"/>
      <c r="C154" s="202" t="s">
        <v>381</v>
      </c>
      <c r="D154" s="202" t="s">
        <v>204</v>
      </c>
      <c r="E154" s="203" t="s">
        <v>1676</v>
      </c>
      <c r="F154" s="204" t="s">
        <v>1677</v>
      </c>
      <c r="G154" s="205" t="s">
        <v>311</v>
      </c>
      <c r="H154" s="206">
        <v>46.35</v>
      </c>
      <c r="I154" s="207"/>
      <c r="J154" s="208">
        <f>ROUND(I154*H154,2)</f>
        <v>0</v>
      </c>
      <c r="K154" s="204" t="s">
        <v>214</v>
      </c>
      <c r="L154" s="62"/>
      <c r="M154" s="209" t="s">
        <v>21</v>
      </c>
      <c r="N154" s="210" t="s">
        <v>47</v>
      </c>
      <c r="O154" s="43"/>
      <c r="P154" s="211">
        <f>O154*H154</f>
        <v>0</v>
      </c>
      <c r="Q154" s="211">
        <v>3.8000000000000002E-4</v>
      </c>
      <c r="R154" s="211">
        <f>Q154*H154</f>
        <v>1.7613E-2</v>
      </c>
      <c r="S154" s="211">
        <v>0</v>
      </c>
      <c r="T154" s="212">
        <f>S154*H154</f>
        <v>0</v>
      </c>
      <c r="AR154" s="25" t="s">
        <v>219</v>
      </c>
      <c r="AT154" s="25" t="s">
        <v>204</v>
      </c>
      <c r="AU154" s="25" t="s">
        <v>86</v>
      </c>
      <c r="AY154" s="25" t="s">
        <v>201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84</v>
      </c>
      <c r="BK154" s="213">
        <f>ROUND(I154*H154,2)</f>
        <v>0</v>
      </c>
      <c r="BL154" s="25" t="s">
        <v>219</v>
      </c>
      <c r="BM154" s="25" t="s">
        <v>1678</v>
      </c>
    </row>
    <row r="155" spans="2:65" s="1" customFormat="1" ht="27">
      <c r="B155" s="42"/>
      <c r="C155" s="64"/>
      <c r="D155" s="214" t="s">
        <v>210</v>
      </c>
      <c r="E155" s="64"/>
      <c r="F155" s="215" t="s">
        <v>1679</v>
      </c>
      <c r="G155" s="64"/>
      <c r="H155" s="64"/>
      <c r="I155" s="173"/>
      <c r="J155" s="64"/>
      <c r="K155" s="64"/>
      <c r="L155" s="62"/>
      <c r="M155" s="216"/>
      <c r="N155" s="43"/>
      <c r="O155" s="43"/>
      <c r="P155" s="43"/>
      <c r="Q155" s="43"/>
      <c r="R155" s="43"/>
      <c r="S155" s="43"/>
      <c r="T155" s="79"/>
      <c r="AT155" s="25" t="s">
        <v>210</v>
      </c>
      <c r="AU155" s="25" t="s">
        <v>86</v>
      </c>
    </row>
    <row r="156" spans="2:65" s="12" customFormat="1" ht="13.5">
      <c r="B156" s="220"/>
      <c r="C156" s="221"/>
      <c r="D156" s="214" t="s">
        <v>284</v>
      </c>
      <c r="E156" s="222" t="s">
        <v>21</v>
      </c>
      <c r="F156" s="223" t="s">
        <v>1680</v>
      </c>
      <c r="G156" s="221"/>
      <c r="H156" s="224">
        <v>46.35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284</v>
      </c>
      <c r="AU156" s="230" t="s">
        <v>86</v>
      </c>
      <c r="AV156" s="12" t="s">
        <v>86</v>
      </c>
      <c r="AW156" s="12" t="s">
        <v>39</v>
      </c>
      <c r="AX156" s="12" t="s">
        <v>84</v>
      </c>
      <c r="AY156" s="230" t="s">
        <v>201</v>
      </c>
    </row>
    <row r="157" spans="2:65" s="1" customFormat="1" ht="16.5" customHeight="1">
      <c r="B157" s="42"/>
      <c r="C157" s="202" t="s">
        <v>387</v>
      </c>
      <c r="D157" s="202" t="s">
        <v>204</v>
      </c>
      <c r="E157" s="203" t="s">
        <v>1681</v>
      </c>
      <c r="F157" s="204" t="s">
        <v>1682</v>
      </c>
      <c r="G157" s="205" t="s">
        <v>288</v>
      </c>
      <c r="H157" s="206">
        <v>4.9000000000000004</v>
      </c>
      <c r="I157" s="207"/>
      <c r="J157" s="208">
        <f>ROUND(I157*H157,2)</f>
        <v>0</v>
      </c>
      <c r="K157" s="204" t="s">
        <v>214</v>
      </c>
      <c r="L157" s="62"/>
      <c r="M157" s="209" t="s">
        <v>21</v>
      </c>
      <c r="N157" s="210" t="s">
        <v>47</v>
      </c>
      <c r="O157" s="43"/>
      <c r="P157" s="211">
        <f>O157*H157</f>
        <v>0</v>
      </c>
      <c r="Q157" s="211">
        <v>2.5262500000000001</v>
      </c>
      <c r="R157" s="211">
        <f>Q157*H157</f>
        <v>12.378625000000001</v>
      </c>
      <c r="S157" s="211">
        <v>0</v>
      </c>
      <c r="T157" s="212">
        <f>S157*H157</f>
        <v>0</v>
      </c>
      <c r="AR157" s="25" t="s">
        <v>219</v>
      </c>
      <c r="AT157" s="25" t="s">
        <v>204</v>
      </c>
      <c r="AU157" s="25" t="s">
        <v>86</v>
      </c>
      <c r="AY157" s="25" t="s">
        <v>201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84</v>
      </c>
      <c r="BK157" s="213">
        <f>ROUND(I157*H157,2)</f>
        <v>0</v>
      </c>
      <c r="BL157" s="25" t="s">
        <v>219</v>
      </c>
      <c r="BM157" s="25" t="s">
        <v>1683</v>
      </c>
    </row>
    <row r="158" spans="2:65" s="1" customFormat="1" ht="13.5">
      <c r="B158" s="42"/>
      <c r="C158" s="64"/>
      <c r="D158" s="214" t="s">
        <v>210</v>
      </c>
      <c r="E158" s="64"/>
      <c r="F158" s="215" t="s">
        <v>1684</v>
      </c>
      <c r="G158" s="64"/>
      <c r="H158" s="64"/>
      <c r="I158" s="173"/>
      <c r="J158" s="64"/>
      <c r="K158" s="64"/>
      <c r="L158" s="62"/>
      <c r="M158" s="216"/>
      <c r="N158" s="43"/>
      <c r="O158" s="43"/>
      <c r="P158" s="43"/>
      <c r="Q158" s="43"/>
      <c r="R158" s="43"/>
      <c r="S158" s="43"/>
      <c r="T158" s="79"/>
      <c r="AT158" s="25" t="s">
        <v>210</v>
      </c>
      <c r="AU158" s="25" t="s">
        <v>86</v>
      </c>
    </row>
    <row r="159" spans="2:65" s="12" customFormat="1" ht="13.5">
      <c r="B159" s="220"/>
      <c r="C159" s="221"/>
      <c r="D159" s="214" t="s">
        <v>284</v>
      </c>
      <c r="E159" s="222" t="s">
        <v>21</v>
      </c>
      <c r="F159" s="223" t="s">
        <v>1685</v>
      </c>
      <c r="G159" s="221"/>
      <c r="H159" s="224">
        <v>4.9000000000000004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284</v>
      </c>
      <c r="AU159" s="230" t="s">
        <v>86</v>
      </c>
      <c r="AV159" s="12" t="s">
        <v>86</v>
      </c>
      <c r="AW159" s="12" t="s">
        <v>39</v>
      </c>
      <c r="AX159" s="12" t="s">
        <v>84</v>
      </c>
      <c r="AY159" s="230" t="s">
        <v>201</v>
      </c>
    </row>
    <row r="160" spans="2:65" s="1" customFormat="1" ht="16.5" customHeight="1">
      <c r="B160" s="42"/>
      <c r="C160" s="202" t="s">
        <v>9</v>
      </c>
      <c r="D160" s="202" t="s">
        <v>204</v>
      </c>
      <c r="E160" s="203" t="s">
        <v>1686</v>
      </c>
      <c r="F160" s="204" t="s">
        <v>1687</v>
      </c>
      <c r="G160" s="205" t="s">
        <v>281</v>
      </c>
      <c r="H160" s="206">
        <v>21.63</v>
      </c>
      <c r="I160" s="207"/>
      <c r="J160" s="208">
        <f>ROUND(I160*H160,2)</f>
        <v>0</v>
      </c>
      <c r="K160" s="204" t="s">
        <v>214</v>
      </c>
      <c r="L160" s="62"/>
      <c r="M160" s="209" t="s">
        <v>21</v>
      </c>
      <c r="N160" s="210" t="s">
        <v>47</v>
      </c>
      <c r="O160" s="43"/>
      <c r="P160" s="211">
        <f>O160*H160</f>
        <v>0</v>
      </c>
      <c r="Q160" s="211">
        <v>1.4400000000000001E-3</v>
      </c>
      <c r="R160" s="211">
        <f>Q160*H160</f>
        <v>3.11472E-2</v>
      </c>
      <c r="S160" s="211">
        <v>0</v>
      </c>
      <c r="T160" s="212">
        <f>S160*H160</f>
        <v>0</v>
      </c>
      <c r="AR160" s="25" t="s">
        <v>219</v>
      </c>
      <c r="AT160" s="25" t="s">
        <v>204</v>
      </c>
      <c r="AU160" s="25" t="s">
        <v>86</v>
      </c>
      <c r="AY160" s="25" t="s">
        <v>201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84</v>
      </c>
      <c r="BK160" s="213">
        <f>ROUND(I160*H160,2)</f>
        <v>0</v>
      </c>
      <c r="BL160" s="25" t="s">
        <v>219</v>
      </c>
      <c r="BM160" s="25" t="s">
        <v>1688</v>
      </c>
    </row>
    <row r="161" spans="2:65" s="1" customFormat="1" ht="13.5">
      <c r="B161" s="42"/>
      <c r="C161" s="64"/>
      <c r="D161" s="214" t="s">
        <v>210</v>
      </c>
      <c r="E161" s="64"/>
      <c r="F161" s="215" t="s">
        <v>1689</v>
      </c>
      <c r="G161" s="64"/>
      <c r="H161" s="64"/>
      <c r="I161" s="173"/>
      <c r="J161" s="64"/>
      <c r="K161" s="64"/>
      <c r="L161" s="62"/>
      <c r="M161" s="216"/>
      <c r="N161" s="43"/>
      <c r="O161" s="43"/>
      <c r="P161" s="43"/>
      <c r="Q161" s="43"/>
      <c r="R161" s="43"/>
      <c r="S161" s="43"/>
      <c r="T161" s="79"/>
      <c r="AT161" s="25" t="s">
        <v>210</v>
      </c>
      <c r="AU161" s="25" t="s">
        <v>86</v>
      </c>
    </row>
    <row r="162" spans="2:65" s="12" customFormat="1" ht="13.5">
      <c r="B162" s="220"/>
      <c r="C162" s="221"/>
      <c r="D162" s="214" t="s">
        <v>284</v>
      </c>
      <c r="E162" s="222" t="s">
        <v>21</v>
      </c>
      <c r="F162" s="223" t="s">
        <v>1690</v>
      </c>
      <c r="G162" s="221"/>
      <c r="H162" s="224">
        <v>21.63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284</v>
      </c>
      <c r="AU162" s="230" t="s">
        <v>86</v>
      </c>
      <c r="AV162" s="12" t="s">
        <v>86</v>
      </c>
      <c r="AW162" s="12" t="s">
        <v>39</v>
      </c>
      <c r="AX162" s="12" t="s">
        <v>84</v>
      </c>
      <c r="AY162" s="230" t="s">
        <v>201</v>
      </c>
    </row>
    <row r="163" spans="2:65" s="1" customFormat="1" ht="16.5" customHeight="1">
      <c r="B163" s="42"/>
      <c r="C163" s="202" t="s">
        <v>398</v>
      </c>
      <c r="D163" s="202" t="s">
        <v>204</v>
      </c>
      <c r="E163" s="203" t="s">
        <v>1691</v>
      </c>
      <c r="F163" s="204" t="s">
        <v>1692</v>
      </c>
      <c r="G163" s="205" t="s">
        <v>281</v>
      </c>
      <c r="H163" s="206">
        <v>21.63</v>
      </c>
      <c r="I163" s="207"/>
      <c r="J163" s="208">
        <f>ROUND(I163*H163,2)</f>
        <v>0</v>
      </c>
      <c r="K163" s="204" t="s">
        <v>214</v>
      </c>
      <c r="L163" s="62"/>
      <c r="M163" s="209" t="s">
        <v>21</v>
      </c>
      <c r="N163" s="210" t="s">
        <v>47</v>
      </c>
      <c r="O163" s="43"/>
      <c r="P163" s="211">
        <f>O163*H163</f>
        <v>0</v>
      </c>
      <c r="Q163" s="211">
        <v>4.0000000000000003E-5</v>
      </c>
      <c r="R163" s="211">
        <f>Q163*H163</f>
        <v>8.652E-4</v>
      </c>
      <c r="S163" s="211">
        <v>0</v>
      </c>
      <c r="T163" s="212">
        <f>S163*H163</f>
        <v>0</v>
      </c>
      <c r="AR163" s="25" t="s">
        <v>219</v>
      </c>
      <c r="AT163" s="25" t="s">
        <v>204</v>
      </c>
      <c r="AU163" s="25" t="s">
        <v>86</v>
      </c>
      <c r="AY163" s="25" t="s">
        <v>201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84</v>
      </c>
      <c r="BK163" s="213">
        <f>ROUND(I163*H163,2)</f>
        <v>0</v>
      </c>
      <c r="BL163" s="25" t="s">
        <v>219</v>
      </c>
      <c r="BM163" s="25" t="s">
        <v>1693</v>
      </c>
    </row>
    <row r="164" spans="2:65" s="1" customFormat="1" ht="13.5">
      <c r="B164" s="42"/>
      <c r="C164" s="64"/>
      <c r="D164" s="214" t="s">
        <v>210</v>
      </c>
      <c r="E164" s="64"/>
      <c r="F164" s="215" t="s">
        <v>1694</v>
      </c>
      <c r="G164" s="64"/>
      <c r="H164" s="64"/>
      <c r="I164" s="173"/>
      <c r="J164" s="64"/>
      <c r="K164" s="64"/>
      <c r="L164" s="62"/>
      <c r="M164" s="216"/>
      <c r="N164" s="43"/>
      <c r="O164" s="43"/>
      <c r="P164" s="43"/>
      <c r="Q164" s="43"/>
      <c r="R164" s="43"/>
      <c r="S164" s="43"/>
      <c r="T164" s="79"/>
      <c r="AT164" s="25" t="s">
        <v>210</v>
      </c>
      <c r="AU164" s="25" t="s">
        <v>86</v>
      </c>
    </row>
    <row r="165" spans="2:65" s="12" customFormat="1" ht="13.5">
      <c r="B165" s="220"/>
      <c r="C165" s="221"/>
      <c r="D165" s="214" t="s">
        <v>284</v>
      </c>
      <c r="E165" s="222" t="s">
        <v>21</v>
      </c>
      <c r="F165" s="223" t="s">
        <v>1690</v>
      </c>
      <c r="G165" s="221"/>
      <c r="H165" s="224">
        <v>21.63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284</v>
      </c>
      <c r="AU165" s="230" t="s">
        <v>86</v>
      </c>
      <c r="AV165" s="12" t="s">
        <v>86</v>
      </c>
      <c r="AW165" s="12" t="s">
        <v>39</v>
      </c>
      <c r="AX165" s="12" t="s">
        <v>84</v>
      </c>
      <c r="AY165" s="230" t="s">
        <v>201</v>
      </c>
    </row>
    <row r="166" spans="2:65" s="1" customFormat="1" ht="16.5" customHeight="1">
      <c r="B166" s="42"/>
      <c r="C166" s="202" t="s">
        <v>406</v>
      </c>
      <c r="D166" s="202" t="s">
        <v>204</v>
      </c>
      <c r="E166" s="203" t="s">
        <v>1695</v>
      </c>
      <c r="F166" s="204" t="s">
        <v>1696</v>
      </c>
      <c r="G166" s="205" t="s">
        <v>335</v>
      </c>
      <c r="H166" s="206">
        <v>0.73499999999999999</v>
      </c>
      <c r="I166" s="207"/>
      <c r="J166" s="208">
        <f>ROUND(I166*H166,2)</f>
        <v>0</v>
      </c>
      <c r="K166" s="204" t="s">
        <v>214</v>
      </c>
      <c r="L166" s="62"/>
      <c r="M166" s="209" t="s">
        <v>21</v>
      </c>
      <c r="N166" s="210" t="s">
        <v>47</v>
      </c>
      <c r="O166" s="43"/>
      <c r="P166" s="211">
        <f>O166*H166</f>
        <v>0</v>
      </c>
      <c r="Q166" s="211">
        <v>1.0382199999999999</v>
      </c>
      <c r="R166" s="211">
        <f>Q166*H166</f>
        <v>0.76309169999999993</v>
      </c>
      <c r="S166" s="211">
        <v>0</v>
      </c>
      <c r="T166" s="212">
        <f>S166*H166</f>
        <v>0</v>
      </c>
      <c r="AR166" s="25" t="s">
        <v>219</v>
      </c>
      <c r="AT166" s="25" t="s">
        <v>204</v>
      </c>
      <c r="AU166" s="25" t="s">
        <v>86</v>
      </c>
      <c r="AY166" s="25" t="s">
        <v>201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84</v>
      </c>
      <c r="BK166" s="213">
        <f>ROUND(I166*H166,2)</f>
        <v>0</v>
      </c>
      <c r="BL166" s="25" t="s">
        <v>219</v>
      </c>
      <c r="BM166" s="25" t="s">
        <v>1697</v>
      </c>
    </row>
    <row r="167" spans="2:65" s="1" customFormat="1" ht="13.5">
      <c r="B167" s="42"/>
      <c r="C167" s="64"/>
      <c r="D167" s="214" t="s">
        <v>210</v>
      </c>
      <c r="E167" s="64"/>
      <c r="F167" s="215" t="s">
        <v>1698</v>
      </c>
      <c r="G167" s="64"/>
      <c r="H167" s="64"/>
      <c r="I167" s="173"/>
      <c r="J167" s="64"/>
      <c r="K167" s="64"/>
      <c r="L167" s="62"/>
      <c r="M167" s="216"/>
      <c r="N167" s="43"/>
      <c r="O167" s="43"/>
      <c r="P167" s="43"/>
      <c r="Q167" s="43"/>
      <c r="R167" s="43"/>
      <c r="S167" s="43"/>
      <c r="T167" s="79"/>
      <c r="AT167" s="25" t="s">
        <v>210</v>
      </c>
      <c r="AU167" s="25" t="s">
        <v>86</v>
      </c>
    </row>
    <row r="168" spans="2:65" s="12" customFormat="1" ht="13.5">
      <c r="B168" s="220"/>
      <c r="C168" s="221"/>
      <c r="D168" s="214" t="s">
        <v>284</v>
      </c>
      <c r="E168" s="222" t="s">
        <v>21</v>
      </c>
      <c r="F168" s="223" t="s">
        <v>1699</v>
      </c>
      <c r="G168" s="221"/>
      <c r="H168" s="224">
        <v>0.73499999999999999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284</v>
      </c>
      <c r="AU168" s="230" t="s">
        <v>86</v>
      </c>
      <c r="AV168" s="12" t="s">
        <v>86</v>
      </c>
      <c r="AW168" s="12" t="s">
        <v>39</v>
      </c>
      <c r="AX168" s="12" t="s">
        <v>84</v>
      </c>
      <c r="AY168" s="230" t="s">
        <v>201</v>
      </c>
    </row>
    <row r="169" spans="2:65" s="1" customFormat="1" ht="16.5" customHeight="1">
      <c r="B169" s="42"/>
      <c r="C169" s="202" t="s">
        <v>412</v>
      </c>
      <c r="D169" s="202" t="s">
        <v>204</v>
      </c>
      <c r="E169" s="203" t="s">
        <v>1700</v>
      </c>
      <c r="F169" s="204" t="s">
        <v>1701</v>
      </c>
      <c r="G169" s="205" t="s">
        <v>288</v>
      </c>
      <c r="H169" s="206">
        <v>2.97</v>
      </c>
      <c r="I169" s="207"/>
      <c r="J169" s="208">
        <f>ROUND(I169*H169,2)</f>
        <v>0</v>
      </c>
      <c r="K169" s="204" t="s">
        <v>214</v>
      </c>
      <c r="L169" s="62"/>
      <c r="M169" s="209" t="s">
        <v>21</v>
      </c>
      <c r="N169" s="210" t="s">
        <v>47</v>
      </c>
      <c r="O169" s="43"/>
      <c r="P169" s="211">
        <f>O169*H169</f>
        <v>0</v>
      </c>
      <c r="Q169" s="211">
        <v>1.9312499999999999</v>
      </c>
      <c r="R169" s="211">
        <f>Q169*H169</f>
        <v>5.7358124999999998</v>
      </c>
      <c r="S169" s="211">
        <v>0</v>
      </c>
      <c r="T169" s="212">
        <f>S169*H169</f>
        <v>0</v>
      </c>
      <c r="AR169" s="25" t="s">
        <v>219</v>
      </c>
      <c r="AT169" s="25" t="s">
        <v>204</v>
      </c>
      <c r="AU169" s="25" t="s">
        <v>86</v>
      </c>
      <c r="AY169" s="25" t="s">
        <v>201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84</v>
      </c>
      <c r="BK169" s="213">
        <f>ROUND(I169*H169,2)</f>
        <v>0</v>
      </c>
      <c r="BL169" s="25" t="s">
        <v>219</v>
      </c>
      <c r="BM169" s="25" t="s">
        <v>1702</v>
      </c>
    </row>
    <row r="170" spans="2:65" s="1" customFormat="1" ht="13.5">
      <c r="B170" s="42"/>
      <c r="C170" s="64"/>
      <c r="D170" s="214" t="s">
        <v>210</v>
      </c>
      <c r="E170" s="64"/>
      <c r="F170" s="215" t="s">
        <v>1703</v>
      </c>
      <c r="G170" s="64"/>
      <c r="H170" s="64"/>
      <c r="I170" s="173"/>
      <c r="J170" s="64"/>
      <c r="K170" s="64"/>
      <c r="L170" s="62"/>
      <c r="M170" s="216"/>
      <c r="N170" s="43"/>
      <c r="O170" s="43"/>
      <c r="P170" s="43"/>
      <c r="Q170" s="43"/>
      <c r="R170" s="43"/>
      <c r="S170" s="43"/>
      <c r="T170" s="79"/>
      <c r="AT170" s="25" t="s">
        <v>210</v>
      </c>
      <c r="AU170" s="25" t="s">
        <v>86</v>
      </c>
    </row>
    <row r="171" spans="2:65" s="12" customFormat="1" ht="13.5">
      <c r="B171" s="220"/>
      <c r="C171" s="221"/>
      <c r="D171" s="214" t="s">
        <v>284</v>
      </c>
      <c r="E171" s="222" t="s">
        <v>21</v>
      </c>
      <c r="F171" s="223" t="s">
        <v>1704</v>
      </c>
      <c r="G171" s="221"/>
      <c r="H171" s="224">
        <v>2.97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284</v>
      </c>
      <c r="AU171" s="230" t="s">
        <v>86</v>
      </c>
      <c r="AV171" s="12" t="s">
        <v>86</v>
      </c>
      <c r="AW171" s="12" t="s">
        <v>39</v>
      </c>
      <c r="AX171" s="12" t="s">
        <v>84</v>
      </c>
      <c r="AY171" s="230" t="s">
        <v>201</v>
      </c>
    </row>
    <row r="172" spans="2:65" s="1" customFormat="1" ht="16.5" customHeight="1">
      <c r="B172" s="42"/>
      <c r="C172" s="202" t="s">
        <v>544</v>
      </c>
      <c r="D172" s="202" t="s">
        <v>204</v>
      </c>
      <c r="E172" s="203" t="s">
        <v>1705</v>
      </c>
      <c r="F172" s="204" t="s">
        <v>1706</v>
      </c>
      <c r="G172" s="205" t="s">
        <v>281</v>
      </c>
      <c r="H172" s="206">
        <v>54</v>
      </c>
      <c r="I172" s="207"/>
      <c r="J172" s="208">
        <f>ROUND(I172*H172,2)</f>
        <v>0</v>
      </c>
      <c r="K172" s="204" t="s">
        <v>214</v>
      </c>
      <c r="L172" s="62"/>
      <c r="M172" s="209" t="s">
        <v>21</v>
      </c>
      <c r="N172" s="210" t="s">
        <v>47</v>
      </c>
      <c r="O172" s="43"/>
      <c r="P172" s="211">
        <f>O172*H172</f>
        <v>0</v>
      </c>
      <c r="Q172" s="211">
        <v>0.108</v>
      </c>
      <c r="R172" s="211">
        <f>Q172*H172</f>
        <v>5.8319999999999999</v>
      </c>
      <c r="S172" s="211">
        <v>0</v>
      </c>
      <c r="T172" s="212">
        <f>S172*H172</f>
        <v>0</v>
      </c>
      <c r="AR172" s="25" t="s">
        <v>219</v>
      </c>
      <c r="AT172" s="25" t="s">
        <v>204</v>
      </c>
      <c r="AU172" s="25" t="s">
        <v>86</v>
      </c>
      <c r="AY172" s="25" t="s">
        <v>201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84</v>
      </c>
      <c r="BK172" s="213">
        <f>ROUND(I172*H172,2)</f>
        <v>0</v>
      </c>
      <c r="BL172" s="25" t="s">
        <v>219</v>
      </c>
      <c r="BM172" s="25" t="s">
        <v>1707</v>
      </c>
    </row>
    <row r="173" spans="2:65" s="1" customFormat="1" ht="13.5">
      <c r="B173" s="42"/>
      <c r="C173" s="64"/>
      <c r="D173" s="214" t="s">
        <v>210</v>
      </c>
      <c r="E173" s="64"/>
      <c r="F173" s="215" t="s">
        <v>1708</v>
      </c>
      <c r="G173" s="64"/>
      <c r="H173" s="64"/>
      <c r="I173" s="173"/>
      <c r="J173" s="64"/>
      <c r="K173" s="64"/>
      <c r="L173" s="62"/>
      <c r="M173" s="216"/>
      <c r="N173" s="43"/>
      <c r="O173" s="43"/>
      <c r="P173" s="43"/>
      <c r="Q173" s="43"/>
      <c r="R173" s="43"/>
      <c r="S173" s="43"/>
      <c r="T173" s="79"/>
      <c r="AT173" s="25" t="s">
        <v>210</v>
      </c>
      <c r="AU173" s="25" t="s">
        <v>86</v>
      </c>
    </row>
    <row r="174" spans="2:65" s="12" customFormat="1" ht="13.5">
      <c r="B174" s="220"/>
      <c r="C174" s="221"/>
      <c r="D174" s="214" t="s">
        <v>284</v>
      </c>
      <c r="E174" s="222" t="s">
        <v>21</v>
      </c>
      <c r="F174" s="223" t="s">
        <v>1709</v>
      </c>
      <c r="G174" s="221"/>
      <c r="H174" s="224">
        <v>54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284</v>
      </c>
      <c r="AU174" s="230" t="s">
        <v>86</v>
      </c>
      <c r="AV174" s="12" t="s">
        <v>86</v>
      </c>
      <c r="AW174" s="12" t="s">
        <v>39</v>
      </c>
      <c r="AX174" s="12" t="s">
        <v>84</v>
      </c>
      <c r="AY174" s="230" t="s">
        <v>201</v>
      </c>
    </row>
    <row r="175" spans="2:65" s="1" customFormat="1" ht="16.5" customHeight="1">
      <c r="B175" s="42"/>
      <c r="C175" s="255" t="s">
        <v>552</v>
      </c>
      <c r="D175" s="255" t="s">
        <v>497</v>
      </c>
      <c r="E175" s="256" t="s">
        <v>1710</v>
      </c>
      <c r="F175" s="257" t="s">
        <v>1711</v>
      </c>
      <c r="G175" s="258" t="s">
        <v>229</v>
      </c>
      <c r="H175" s="259">
        <v>18</v>
      </c>
      <c r="I175" s="260"/>
      <c r="J175" s="261">
        <f>ROUND(I175*H175,2)</f>
        <v>0</v>
      </c>
      <c r="K175" s="257" t="s">
        <v>214</v>
      </c>
      <c r="L175" s="262"/>
      <c r="M175" s="263" t="s">
        <v>21</v>
      </c>
      <c r="N175" s="264" t="s">
        <v>47</v>
      </c>
      <c r="O175" s="43"/>
      <c r="P175" s="211">
        <f>O175*H175</f>
        <v>0</v>
      </c>
      <c r="Q175" s="211">
        <v>1.1200000000000001</v>
      </c>
      <c r="R175" s="211">
        <f>Q175*H175</f>
        <v>20.160000000000004</v>
      </c>
      <c r="S175" s="211">
        <v>0</v>
      </c>
      <c r="T175" s="212">
        <f>S175*H175</f>
        <v>0</v>
      </c>
      <c r="AR175" s="25" t="s">
        <v>235</v>
      </c>
      <c r="AT175" s="25" t="s">
        <v>497</v>
      </c>
      <c r="AU175" s="25" t="s">
        <v>86</v>
      </c>
      <c r="AY175" s="25" t="s">
        <v>201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84</v>
      </c>
      <c r="BK175" s="213">
        <f>ROUND(I175*H175,2)</f>
        <v>0</v>
      </c>
      <c r="BL175" s="25" t="s">
        <v>219</v>
      </c>
      <c r="BM175" s="25" t="s">
        <v>1712</v>
      </c>
    </row>
    <row r="176" spans="2:65" s="1" customFormat="1" ht="13.5">
      <c r="B176" s="42"/>
      <c r="C176" s="64"/>
      <c r="D176" s="214" t="s">
        <v>210</v>
      </c>
      <c r="E176" s="64"/>
      <c r="F176" s="215" t="s">
        <v>1711</v>
      </c>
      <c r="G176" s="64"/>
      <c r="H176" s="64"/>
      <c r="I176" s="173"/>
      <c r="J176" s="64"/>
      <c r="K176" s="64"/>
      <c r="L176" s="62"/>
      <c r="M176" s="216"/>
      <c r="N176" s="43"/>
      <c r="O176" s="43"/>
      <c r="P176" s="43"/>
      <c r="Q176" s="43"/>
      <c r="R176" s="43"/>
      <c r="S176" s="43"/>
      <c r="T176" s="79"/>
      <c r="AT176" s="25" t="s">
        <v>210</v>
      </c>
      <c r="AU176" s="25" t="s">
        <v>86</v>
      </c>
    </row>
    <row r="177" spans="2:65" s="11" customFormat="1" ht="29.85" customHeight="1">
      <c r="B177" s="186"/>
      <c r="C177" s="187"/>
      <c r="D177" s="188" t="s">
        <v>75</v>
      </c>
      <c r="E177" s="200" t="s">
        <v>219</v>
      </c>
      <c r="F177" s="200" t="s">
        <v>543</v>
      </c>
      <c r="G177" s="187"/>
      <c r="H177" s="187"/>
      <c r="I177" s="190"/>
      <c r="J177" s="201">
        <f>BK177</f>
        <v>0</v>
      </c>
      <c r="K177" s="187"/>
      <c r="L177" s="192"/>
      <c r="M177" s="193"/>
      <c r="N177" s="194"/>
      <c r="O177" s="194"/>
      <c r="P177" s="195">
        <f>SUM(P178:P205)</f>
        <v>0</v>
      </c>
      <c r="Q177" s="194"/>
      <c r="R177" s="195">
        <f>SUM(R178:R205)</f>
        <v>13.528628469999999</v>
      </c>
      <c r="S177" s="194"/>
      <c r="T177" s="196">
        <f>SUM(T178:T205)</f>
        <v>0</v>
      </c>
      <c r="AR177" s="197" t="s">
        <v>84</v>
      </c>
      <c r="AT177" s="198" t="s">
        <v>75</v>
      </c>
      <c r="AU177" s="198" t="s">
        <v>84</v>
      </c>
      <c r="AY177" s="197" t="s">
        <v>201</v>
      </c>
      <c r="BK177" s="199">
        <f>SUM(BK178:BK205)</f>
        <v>0</v>
      </c>
    </row>
    <row r="178" spans="2:65" s="1" customFormat="1" ht="16.5" customHeight="1">
      <c r="B178" s="42"/>
      <c r="C178" s="202" t="s">
        <v>561</v>
      </c>
      <c r="D178" s="202" t="s">
        <v>204</v>
      </c>
      <c r="E178" s="203" t="s">
        <v>1713</v>
      </c>
      <c r="F178" s="204" t="s">
        <v>1714</v>
      </c>
      <c r="G178" s="205" t="s">
        <v>288</v>
      </c>
      <c r="H178" s="206">
        <v>8.58</v>
      </c>
      <c r="I178" s="207"/>
      <c r="J178" s="208">
        <f>ROUND(I178*H178,2)</f>
        <v>0</v>
      </c>
      <c r="K178" s="204" t="s">
        <v>214</v>
      </c>
      <c r="L178" s="62"/>
      <c r="M178" s="209" t="s">
        <v>21</v>
      </c>
      <c r="N178" s="210" t="s">
        <v>47</v>
      </c>
      <c r="O178" s="43"/>
      <c r="P178" s="211">
        <f>O178*H178</f>
        <v>0</v>
      </c>
      <c r="Q178" s="211">
        <v>0.61465000000000003</v>
      </c>
      <c r="R178" s="211">
        <f>Q178*H178</f>
        <v>5.2736970000000003</v>
      </c>
      <c r="S178" s="211">
        <v>0</v>
      </c>
      <c r="T178" s="212">
        <f>S178*H178</f>
        <v>0</v>
      </c>
      <c r="AR178" s="25" t="s">
        <v>219</v>
      </c>
      <c r="AT178" s="25" t="s">
        <v>204</v>
      </c>
      <c r="AU178" s="25" t="s">
        <v>86</v>
      </c>
      <c r="AY178" s="25" t="s">
        <v>201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5" t="s">
        <v>84</v>
      </c>
      <c r="BK178" s="213">
        <f>ROUND(I178*H178,2)</f>
        <v>0</v>
      </c>
      <c r="BL178" s="25" t="s">
        <v>219</v>
      </c>
      <c r="BM178" s="25" t="s">
        <v>1715</v>
      </c>
    </row>
    <row r="179" spans="2:65" s="1" customFormat="1" ht="13.5">
      <c r="B179" s="42"/>
      <c r="C179" s="64"/>
      <c r="D179" s="214" t="s">
        <v>210</v>
      </c>
      <c r="E179" s="64"/>
      <c r="F179" s="215" t="s">
        <v>1716</v>
      </c>
      <c r="G179" s="64"/>
      <c r="H179" s="64"/>
      <c r="I179" s="173"/>
      <c r="J179" s="64"/>
      <c r="K179" s="64"/>
      <c r="L179" s="62"/>
      <c r="M179" s="216"/>
      <c r="N179" s="43"/>
      <c r="O179" s="43"/>
      <c r="P179" s="43"/>
      <c r="Q179" s="43"/>
      <c r="R179" s="43"/>
      <c r="S179" s="43"/>
      <c r="T179" s="79"/>
      <c r="AT179" s="25" t="s">
        <v>210</v>
      </c>
      <c r="AU179" s="25" t="s">
        <v>86</v>
      </c>
    </row>
    <row r="180" spans="2:65" s="12" customFormat="1" ht="13.5">
      <c r="B180" s="220"/>
      <c r="C180" s="221"/>
      <c r="D180" s="214" t="s">
        <v>284</v>
      </c>
      <c r="E180" s="222" t="s">
        <v>21</v>
      </c>
      <c r="F180" s="223" t="s">
        <v>1717</v>
      </c>
      <c r="G180" s="221"/>
      <c r="H180" s="224">
        <v>3.46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284</v>
      </c>
      <c r="AU180" s="230" t="s">
        <v>86</v>
      </c>
      <c r="AV180" s="12" t="s">
        <v>86</v>
      </c>
      <c r="AW180" s="12" t="s">
        <v>39</v>
      </c>
      <c r="AX180" s="12" t="s">
        <v>76</v>
      </c>
      <c r="AY180" s="230" t="s">
        <v>201</v>
      </c>
    </row>
    <row r="181" spans="2:65" s="12" customFormat="1" ht="13.5">
      <c r="B181" s="220"/>
      <c r="C181" s="221"/>
      <c r="D181" s="214" t="s">
        <v>284</v>
      </c>
      <c r="E181" s="222" t="s">
        <v>21</v>
      </c>
      <c r="F181" s="223" t="s">
        <v>1718</v>
      </c>
      <c r="G181" s="221"/>
      <c r="H181" s="224">
        <v>5.12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284</v>
      </c>
      <c r="AU181" s="230" t="s">
        <v>86</v>
      </c>
      <c r="AV181" s="12" t="s">
        <v>86</v>
      </c>
      <c r="AW181" s="12" t="s">
        <v>39</v>
      </c>
      <c r="AX181" s="12" t="s">
        <v>76</v>
      </c>
      <c r="AY181" s="230" t="s">
        <v>201</v>
      </c>
    </row>
    <row r="182" spans="2:65" s="13" customFormat="1" ht="13.5">
      <c r="B182" s="231"/>
      <c r="C182" s="232"/>
      <c r="D182" s="214" t="s">
        <v>284</v>
      </c>
      <c r="E182" s="233" t="s">
        <v>21</v>
      </c>
      <c r="F182" s="234" t="s">
        <v>293</v>
      </c>
      <c r="G182" s="232"/>
      <c r="H182" s="235">
        <v>8.58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284</v>
      </c>
      <c r="AU182" s="241" t="s">
        <v>86</v>
      </c>
      <c r="AV182" s="13" t="s">
        <v>219</v>
      </c>
      <c r="AW182" s="13" t="s">
        <v>39</v>
      </c>
      <c r="AX182" s="13" t="s">
        <v>84</v>
      </c>
      <c r="AY182" s="241" t="s">
        <v>201</v>
      </c>
    </row>
    <row r="183" spans="2:65" s="1" customFormat="1" ht="16.5" customHeight="1">
      <c r="B183" s="42"/>
      <c r="C183" s="202" t="s">
        <v>567</v>
      </c>
      <c r="D183" s="202" t="s">
        <v>204</v>
      </c>
      <c r="E183" s="203" t="s">
        <v>1719</v>
      </c>
      <c r="F183" s="204" t="s">
        <v>1720</v>
      </c>
      <c r="G183" s="205" t="s">
        <v>281</v>
      </c>
      <c r="H183" s="206">
        <v>53.4</v>
      </c>
      <c r="I183" s="207"/>
      <c r="J183" s="208">
        <f>ROUND(I183*H183,2)</f>
        <v>0</v>
      </c>
      <c r="K183" s="204" t="s">
        <v>214</v>
      </c>
      <c r="L183" s="62"/>
      <c r="M183" s="209" t="s">
        <v>21</v>
      </c>
      <c r="N183" s="210" t="s">
        <v>47</v>
      </c>
      <c r="O183" s="43"/>
      <c r="P183" s="211">
        <f>O183*H183</f>
        <v>0</v>
      </c>
      <c r="Q183" s="211">
        <v>3.1820000000000001E-2</v>
      </c>
      <c r="R183" s="211">
        <f>Q183*H183</f>
        <v>1.6991879999999999</v>
      </c>
      <c r="S183" s="211">
        <v>0</v>
      </c>
      <c r="T183" s="212">
        <f>S183*H183</f>
        <v>0</v>
      </c>
      <c r="AR183" s="25" t="s">
        <v>219</v>
      </c>
      <c r="AT183" s="25" t="s">
        <v>204</v>
      </c>
      <c r="AU183" s="25" t="s">
        <v>86</v>
      </c>
      <c r="AY183" s="25" t="s">
        <v>201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84</v>
      </c>
      <c r="BK183" s="213">
        <f>ROUND(I183*H183,2)</f>
        <v>0</v>
      </c>
      <c r="BL183" s="25" t="s">
        <v>219</v>
      </c>
      <c r="BM183" s="25" t="s">
        <v>1721</v>
      </c>
    </row>
    <row r="184" spans="2:65" s="1" customFormat="1" ht="13.5">
      <c r="B184" s="42"/>
      <c r="C184" s="64"/>
      <c r="D184" s="214" t="s">
        <v>210</v>
      </c>
      <c r="E184" s="64"/>
      <c r="F184" s="215" t="s">
        <v>1722</v>
      </c>
      <c r="G184" s="64"/>
      <c r="H184" s="64"/>
      <c r="I184" s="173"/>
      <c r="J184" s="64"/>
      <c r="K184" s="64"/>
      <c r="L184" s="62"/>
      <c r="M184" s="216"/>
      <c r="N184" s="43"/>
      <c r="O184" s="43"/>
      <c r="P184" s="43"/>
      <c r="Q184" s="43"/>
      <c r="R184" s="43"/>
      <c r="S184" s="43"/>
      <c r="T184" s="79"/>
      <c r="AT184" s="25" t="s">
        <v>210</v>
      </c>
      <c r="AU184" s="25" t="s">
        <v>86</v>
      </c>
    </row>
    <row r="185" spans="2:65" s="12" customFormat="1" ht="13.5">
      <c r="B185" s="220"/>
      <c r="C185" s="221"/>
      <c r="D185" s="214" t="s">
        <v>284</v>
      </c>
      <c r="E185" s="222" t="s">
        <v>21</v>
      </c>
      <c r="F185" s="223" t="s">
        <v>1723</v>
      </c>
      <c r="G185" s="221"/>
      <c r="H185" s="224">
        <v>53.4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284</v>
      </c>
      <c r="AU185" s="230" t="s">
        <v>86</v>
      </c>
      <c r="AV185" s="12" t="s">
        <v>86</v>
      </c>
      <c r="AW185" s="12" t="s">
        <v>39</v>
      </c>
      <c r="AX185" s="12" t="s">
        <v>84</v>
      </c>
      <c r="AY185" s="230" t="s">
        <v>201</v>
      </c>
    </row>
    <row r="186" spans="2:65" s="1" customFormat="1" ht="16.5" customHeight="1">
      <c r="B186" s="42"/>
      <c r="C186" s="202" t="s">
        <v>573</v>
      </c>
      <c r="D186" s="202" t="s">
        <v>204</v>
      </c>
      <c r="E186" s="203" t="s">
        <v>1724</v>
      </c>
      <c r="F186" s="204" t="s">
        <v>1725</v>
      </c>
      <c r="G186" s="205" t="s">
        <v>281</v>
      </c>
      <c r="H186" s="206">
        <v>53.4</v>
      </c>
      <c r="I186" s="207"/>
      <c r="J186" s="208">
        <f>ROUND(I186*H186,2)</f>
        <v>0</v>
      </c>
      <c r="K186" s="204" t="s">
        <v>214</v>
      </c>
      <c r="L186" s="62"/>
      <c r="M186" s="209" t="s">
        <v>21</v>
      </c>
      <c r="N186" s="210" t="s">
        <v>47</v>
      </c>
      <c r="O186" s="43"/>
      <c r="P186" s="211">
        <f>O186*H186</f>
        <v>0</v>
      </c>
      <c r="Q186" s="211">
        <v>1.2E-4</v>
      </c>
      <c r="R186" s="211">
        <f>Q186*H186</f>
        <v>6.4079999999999996E-3</v>
      </c>
      <c r="S186" s="211">
        <v>0</v>
      </c>
      <c r="T186" s="212">
        <f>S186*H186</f>
        <v>0</v>
      </c>
      <c r="AR186" s="25" t="s">
        <v>219</v>
      </c>
      <c r="AT186" s="25" t="s">
        <v>204</v>
      </c>
      <c r="AU186" s="25" t="s">
        <v>86</v>
      </c>
      <c r="AY186" s="25" t="s">
        <v>201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84</v>
      </c>
      <c r="BK186" s="213">
        <f>ROUND(I186*H186,2)</f>
        <v>0</v>
      </c>
      <c r="BL186" s="25" t="s">
        <v>219</v>
      </c>
      <c r="BM186" s="25" t="s">
        <v>1726</v>
      </c>
    </row>
    <row r="187" spans="2:65" s="1" customFormat="1" ht="13.5">
      <c r="B187" s="42"/>
      <c r="C187" s="64"/>
      <c r="D187" s="214" t="s">
        <v>210</v>
      </c>
      <c r="E187" s="64"/>
      <c r="F187" s="215" t="s">
        <v>1727</v>
      </c>
      <c r="G187" s="64"/>
      <c r="H187" s="64"/>
      <c r="I187" s="173"/>
      <c r="J187" s="64"/>
      <c r="K187" s="64"/>
      <c r="L187" s="62"/>
      <c r="M187" s="216"/>
      <c r="N187" s="43"/>
      <c r="O187" s="43"/>
      <c r="P187" s="43"/>
      <c r="Q187" s="43"/>
      <c r="R187" s="43"/>
      <c r="S187" s="43"/>
      <c r="T187" s="79"/>
      <c r="AT187" s="25" t="s">
        <v>210</v>
      </c>
      <c r="AU187" s="25" t="s">
        <v>86</v>
      </c>
    </row>
    <row r="188" spans="2:65" s="1" customFormat="1" ht="16.5" customHeight="1">
      <c r="B188" s="42"/>
      <c r="C188" s="202" t="s">
        <v>579</v>
      </c>
      <c r="D188" s="202" t="s">
        <v>204</v>
      </c>
      <c r="E188" s="203" t="s">
        <v>1728</v>
      </c>
      <c r="F188" s="204" t="s">
        <v>1729</v>
      </c>
      <c r="G188" s="205" t="s">
        <v>281</v>
      </c>
      <c r="H188" s="206">
        <v>53.4</v>
      </c>
      <c r="I188" s="207"/>
      <c r="J188" s="208">
        <f>ROUND(I188*H188,2)</f>
        <v>0</v>
      </c>
      <c r="K188" s="204" t="s">
        <v>214</v>
      </c>
      <c r="L188" s="62"/>
      <c r="M188" s="209" t="s">
        <v>21</v>
      </c>
      <c r="N188" s="210" t="s">
        <v>47</v>
      </c>
      <c r="O188" s="43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AR188" s="25" t="s">
        <v>219</v>
      </c>
      <c r="AT188" s="25" t="s">
        <v>204</v>
      </c>
      <c r="AU188" s="25" t="s">
        <v>86</v>
      </c>
      <c r="AY188" s="25" t="s">
        <v>201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84</v>
      </c>
      <c r="BK188" s="213">
        <f>ROUND(I188*H188,2)</f>
        <v>0</v>
      </c>
      <c r="BL188" s="25" t="s">
        <v>219</v>
      </c>
      <c r="BM188" s="25" t="s">
        <v>1730</v>
      </c>
    </row>
    <row r="189" spans="2:65" s="1" customFormat="1" ht="13.5">
      <c r="B189" s="42"/>
      <c r="C189" s="64"/>
      <c r="D189" s="214" t="s">
        <v>210</v>
      </c>
      <c r="E189" s="64"/>
      <c r="F189" s="215" t="s">
        <v>1731</v>
      </c>
      <c r="G189" s="64"/>
      <c r="H189" s="64"/>
      <c r="I189" s="173"/>
      <c r="J189" s="64"/>
      <c r="K189" s="64"/>
      <c r="L189" s="62"/>
      <c r="M189" s="216"/>
      <c r="N189" s="43"/>
      <c r="O189" s="43"/>
      <c r="P189" s="43"/>
      <c r="Q189" s="43"/>
      <c r="R189" s="43"/>
      <c r="S189" s="43"/>
      <c r="T189" s="79"/>
      <c r="AT189" s="25" t="s">
        <v>210</v>
      </c>
      <c r="AU189" s="25" t="s">
        <v>86</v>
      </c>
    </row>
    <row r="190" spans="2:65" s="1" customFormat="1" ht="25.5" customHeight="1">
      <c r="B190" s="42"/>
      <c r="C190" s="202" t="s">
        <v>587</v>
      </c>
      <c r="D190" s="202" t="s">
        <v>204</v>
      </c>
      <c r="E190" s="203" t="s">
        <v>1732</v>
      </c>
      <c r="F190" s="204" t="s">
        <v>1733</v>
      </c>
      <c r="G190" s="205" t="s">
        <v>335</v>
      </c>
      <c r="H190" s="206">
        <v>5.9930000000000003</v>
      </c>
      <c r="I190" s="207"/>
      <c r="J190" s="208">
        <f>ROUND(I190*H190,2)</f>
        <v>0</v>
      </c>
      <c r="K190" s="204" t="s">
        <v>214</v>
      </c>
      <c r="L190" s="62"/>
      <c r="M190" s="209" t="s">
        <v>21</v>
      </c>
      <c r="N190" s="210" t="s">
        <v>47</v>
      </c>
      <c r="O190" s="43"/>
      <c r="P190" s="211">
        <f>O190*H190</f>
        <v>0</v>
      </c>
      <c r="Q190" s="211">
        <v>5.7790000000000001E-2</v>
      </c>
      <c r="R190" s="211">
        <f>Q190*H190</f>
        <v>0.34633547000000003</v>
      </c>
      <c r="S190" s="211">
        <v>0</v>
      </c>
      <c r="T190" s="212">
        <f>S190*H190</f>
        <v>0</v>
      </c>
      <c r="AR190" s="25" t="s">
        <v>219</v>
      </c>
      <c r="AT190" s="25" t="s">
        <v>204</v>
      </c>
      <c r="AU190" s="25" t="s">
        <v>86</v>
      </c>
      <c r="AY190" s="25" t="s">
        <v>201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25" t="s">
        <v>84</v>
      </c>
      <c r="BK190" s="213">
        <f>ROUND(I190*H190,2)</f>
        <v>0</v>
      </c>
      <c r="BL190" s="25" t="s">
        <v>219</v>
      </c>
      <c r="BM190" s="25" t="s">
        <v>1734</v>
      </c>
    </row>
    <row r="191" spans="2:65" s="1" customFormat="1" ht="27">
      <c r="B191" s="42"/>
      <c r="C191" s="64"/>
      <c r="D191" s="214" t="s">
        <v>210</v>
      </c>
      <c r="E191" s="64"/>
      <c r="F191" s="215" t="s">
        <v>1735</v>
      </c>
      <c r="G191" s="64"/>
      <c r="H191" s="64"/>
      <c r="I191" s="173"/>
      <c r="J191" s="64"/>
      <c r="K191" s="64"/>
      <c r="L191" s="62"/>
      <c r="M191" s="216"/>
      <c r="N191" s="43"/>
      <c r="O191" s="43"/>
      <c r="P191" s="43"/>
      <c r="Q191" s="43"/>
      <c r="R191" s="43"/>
      <c r="S191" s="43"/>
      <c r="T191" s="79"/>
      <c r="AT191" s="25" t="s">
        <v>210</v>
      </c>
      <c r="AU191" s="25" t="s">
        <v>86</v>
      </c>
    </row>
    <row r="192" spans="2:65" s="12" customFormat="1" ht="13.5">
      <c r="B192" s="220"/>
      <c r="C192" s="221"/>
      <c r="D192" s="214" t="s">
        <v>284</v>
      </c>
      <c r="E192" s="222" t="s">
        <v>21</v>
      </c>
      <c r="F192" s="223" t="s">
        <v>1736</v>
      </c>
      <c r="G192" s="221"/>
      <c r="H192" s="224">
        <v>5.9930000000000003</v>
      </c>
      <c r="I192" s="225"/>
      <c r="J192" s="221"/>
      <c r="K192" s="221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284</v>
      </c>
      <c r="AU192" s="230" t="s">
        <v>86</v>
      </c>
      <c r="AV192" s="12" t="s">
        <v>86</v>
      </c>
      <c r="AW192" s="12" t="s">
        <v>39</v>
      </c>
      <c r="AX192" s="12" t="s">
        <v>84</v>
      </c>
      <c r="AY192" s="230" t="s">
        <v>201</v>
      </c>
    </row>
    <row r="193" spans="2:65" s="1" customFormat="1" ht="16.5" customHeight="1">
      <c r="B193" s="42"/>
      <c r="C193" s="255" t="s">
        <v>593</v>
      </c>
      <c r="D193" s="255" t="s">
        <v>497</v>
      </c>
      <c r="E193" s="256" t="s">
        <v>1737</v>
      </c>
      <c r="F193" s="257" t="s">
        <v>1738</v>
      </c>
      <c r="G193" s="258" t="s">
        <v>335</v>
      </c>
      <c r="H193" s="259">
        <v>4.843</v>
      </c>
      <c r="I193" s="260"/>
      <c r="J193" s="261">
        <f>ROUND(I193*H193,2)</f>
        <v>0</v>
      </c>
      <c r="K193" s="257" t="s">
        <v>21</v>
      </c>
      <c r="L193" s="262"/>
      <c r="M193" s="263" t="s">
        <v>21</v>
      </c>
      <c r="N193" s="264" t="s">
        <v>47</v>
      </c>
      <c r="O193" s="43"/>
      <c r="P193" s="211">
        <f>O193*H193</f>
        <v>0</v>
      </c>
      <c r="Q193" s="211">
        <v>1</v>
      </c>
      <c r="R193" s="211">
        <f>Q193*H193</f>
        <v>4.843</v>
      </c>
      <c r="S193" s="211">
        <v>0</v>
      </c>
      <c r="T193" s="212">
        <f>S193*H193</f>
        <v>0</v>
      </c>
      <c r="AR193" s="25" t="s">
        <v>235</v>
      </c>
      <c r="AT193" s="25" t="s">
        <v>497</v>
      </c>
      <c r="AU193" s="25" t="s">
        <v>86</v>
      </c>
      <c r="AY193" s="25" t="s">
        <v>201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84</v>
      </c>
      <c r="BK193" s="213">
        <f>ROUND(I193*H193,2)</f>
        <v>0</v>
      </c>
      <c r="BL193" s="25" t="s">
        <v>219</v>
      </c>
      <c r="BM193" s="25" t="s">
        <v>1739</v>
      </c>
    </row>
    <row r="194" spans="2:65" s="1" customFormat="1" ht="13.5">
      <c r="B194" s="42"/>
      <c r="C194" s="64"/>
      <c r="D194" s="214" t="s">
        <v>210</v>
      </c>
      <c r="E194" s="64"/>
      <c r="F194" s="215" t="s">
        <v>1738</v>
      </c>
      <c r="G194" s="64"/>
      <c r="H194" s="64"/>
      <c r="I194" s="173"/>
      <c r="J194" s="64"/>
      <c r="K194" s="64"/>
      <c r="L194" s="62"/>
      <c r="M194" s="216"/>
      <c r="N194" s="43"/>
      <c r="O194" s="43"/>
      <c r="P194" s="43"/>
      <c r="Q194" s="43"/>
      <c r="R194" s="43"/>
      <c r="S194" s="43"/>
      <c r="T194" s="79"/>
      <c r="AT194" s="25" t="s">
        <v>210</v>
      </c>
      <c r="AU194" s="25" t="s">
        <v>86</v>
      </c>
    </row>
    <row r="195" spans="2:65" s="12" customFormat="1" ht="13.5">
      <c r="B195" s="220"/>
      <c r="C195" s="221"/>
      <c r="D195" s="214" t="s">
        <v>284</v>
      </c>
      <c r="E195" s="222" t="s">
        <v>21</v>
      </c>
      <c r="F195" s="223" t="s">
        <v>1740</v>
      </c>
      <c r="G195" s="221"/>
      <c r="H195" s="224">
        <v>4.843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284</v>
      </c>
      <c r="AU195" s="230" t="s">
        <v>86</v>
      </c>
      <c r="AV195" s="12" t="s">
        <v>86</v>
      </c>
      <c r="AW195" s="12" t="s">
        <v>39</v>
      </c>
      <c r="AX195" s="12" t="s">
        <v>84</v>
      </c>
      <c r="AY195" s="230" t="s">
        <v>201</v>
      </c>
    </row>
    <row r="196" spans="2:65" s="1" customFormat="1" ht="16.5" customHeight="1">
      <c r="B196" s="42"/>
      <c r="C196" s="255" t="s">
        <v>598</v>
      </c>
      <c r="D196" s="255" t="s">
        <v>497</v>
      </c>
      <c r="E196" s="256" t="s">
        <v>1741</v>
      </c>
      <c r="F196" s="257" t="s">
        <v>1742</v>
      </c>
      <c r="G196" s="258" t="s">
        <v>335</v>
      </c>
      <c r="H196" s="259">
        <v>1.149</v>
      </c>
      <c r="I196" s="260"/>
      <c r="J196" s="261">
        <f>ROUND(I196*H196,2)</f>
        <v>0</v>
      </c>
      <c r="K196" s="257" t="s">
        <v>214</v>
      </c>
      <c r="L196" s="262"/>
      <c r="M196" s="263" t="s">
        <v>21</v>
      </c>
      <c r="N196" s="264" t="s">
        <v>47</v>
      </c>
      <c r="O196" s="43"/>
      <c r="P196" s="211">
        <f>O196*H196</f>
        <v>0</v>
      </c>
      <c r="Q196" s="211">
        <v>1</v>
      </c>
      <c r="R196" s="211">
        <f>Q196*H196</f>
        <v>1.149</v>
      </c>
      <c r="S196" s="211">
        <v>0</v>
      </c>
      <c r="T196" s="212">
        <f>S196*H196</f>
        <v>0</v>
      </c>
      <c r="AR196" s="25" t="s">
        <v>235</v>
      </c>
      <c r="AT196" s="25" t="s">
        <v>497</v>
      </c>
      <c r="AU196" s="25" t="s">
        <v>86</v>
      </c>
      <c r="AY196" s="25" t="s">
        <v>201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84</v>
      </c>
      <c r="BK196" s="213">
        <f>ROUND(I196*H196,2)</f>
        <v>0</v>
      </c>
      <c r="BL196" s="25" t="s">
        <v>219</v>
      </c>
      <c r="BM196" s="25" t="s">
        <v>1743</v>
      </c>
    </row>
    <row r="197" spans="2:65" s="1" customFormat="1" ht="13.5">
      <c r="B197" s="42"/>
      <c r="C197" s="64"/>
      <c r="D197" s="214" t="s">
        <v>210</v>
      </c>
      <c r="E197" s="64"/>
      <c r="F197" s="215" t="s">
        <v>1742</v>
      </c>
      <c r="G197" s="64"/>
      <c r="H197" s="64"/>
      <c r="I197" s="173"/>
      <c r="J197" s="64"/>
      <c r="K197" s="64"/>
      <c r="L197" s="62"/>
      <c r="M197" s="216"/>
      <c r="N197" s="43"/>
      <c r="O197" s="43"/>
      <c r="P197" s="43"/>
      <c r="Q197" s="43"/>
      <c r="R197" s="43"/>
      <c r="S197" s="43"/>
      <c r="T197" s="79"/>
      <c r="AT197" s="25" t="s">
        <v>210</v>
      </c>
      <c r="AU197" s="25" t="s">
        <v>86</v>
      </c>
    </row>
    <row r="198" spans="2:65" s="12" customFormat="1" ht="13.5">
      <c r="B198" s="220"/>
      <c r="C198" s="221"/>
      <c r="D198" s="214" t="s">
        <v>284</v>
      </c>
      <c r="E198" s="222" t="s">
        <v>21</v>
      </c>
      <c r="F198" s="223" t="s">
        <v>1744</v>
      </c>
      <c r="G198" s="221"/>
      <c r="H198" s="224">
        <v>1.149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284</v>
      </c>
      <c r="AU198" s="230" t="s">
        <v>86</v>
      </c>
      <c r="AV198" s="12" t="s">
        <v>86</v>
      </c>
      <c r="AW198" s="12" t="s">
        <v>39</v>
      </c>
      <c r="AX198" s="12" t="s">
        <v>84</v>
      </c>
      <c r="AY198" s="230" t="s">
        <v>201</v>
      </c>
    </row>
    <row r="199" spans="2:65" s="1" customFormat="1" ht="16.5" customHeight="1">
      <c r="B199" s="42"/>
      <c r="C199" s="255" t="s">
        <v>605</v>
      </c>
      <c r="D199" s="255" t="s">
        <v>497</v>
      </c>
      <c r="E199" s="256" t="s">
        <v>1745</v>
      </c>
      <c r="F199" s="257" t="s">
        <v>1746</v>
      </c>
      <c r="G199" s="258" t="s">
        <v>335</v>
      </c>
      <c r="H199" s="259">
        <v>0.21099999999999999</v>
      </c>
      <c r="I199" s="260"/>
      <c r="J199" s="261">
        <f>ROUND(I199*H199,2)</f>
        <v>0</v>
      </c>
      <c r="K199" s="257" t="s">
        <v>21</v>
      </c>
      <c r="L199" s="262"/>
      <c r="M199" s="263" t="s">
        <v>21</v>
      </c>
      <c r="N199" s="264" t="s">
        <v>47</v>
      </c>
      <c r="O199" s="43"/>
      <c r="P199" s="211">
        <f>O199*H199</f>
        <v>0</v>
      </c>
      <c r="Q199" s="211">
        <v>1</v>
      </c>
      <c r="R199" s="211">
        <f>Q199*H199</f>
        <v>0.21099999999999999</v>
      </c>
      <c r="S199" s="211">
        <v>0</v>
      </c>
      <c r="T199" s="212">
        <f>S199*H199</f>
        <v>0</v>
      </c>
      <c r="AR199" s="25" t="s">
        <v>235</v>
      </c>
      <c r="AT199" s="25" t="s">
        <v>497</v>
      </c>
      <c r="AU199" s="25" t="s">
        <v>86</v>
      </c>
      <c r="AY199" s="25" t="s">
        <v>201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5" t="s">
        <v>84</v>
      </c>
      <c r="BK199" s="213">
        <f>ROUND(I199*H199,2)</f>
        <v>0</v>
      </c>
      <c r="BL199" s="25" t="s">
        <v>219</v>
      </c>
      <c r="BM199" s="25" t="s">
        <v>1747</v>
      </c>
    </row>
    <row r="200" spans="2:65" s="1" customFormat="1" ht="13.5">
      <c r="B200" s="42"/>
      <c r="C200" s="64"/>
      <c r="D200" s="214" t="s">
        <v>210</v>
      </c>
      <c r="E200" s="64"/>
      <c r="F200" s="215" t="s">
        <v>1748</v>
      </c>
      <c r="G200" s="64"/>
      <c r="H200" s="64"/>
      <c r="I200" s="173"/>
      <c r="J200" s="64"/>
      <c r="K200" s="64"/>
      <c r="L200" s="62"/>
      <c r="M200" s="216"/>
      <c r="N200" s="43"/>
      <c r="O200" s="43"/>
      <c r="P200" s="43"/>
      <c r="Q200" s="43"/>
      <c r="R200" s="43"/>
      <c r="S200" s="43"/>
      <c r="T200" s="79"/>
      <c r="AT200" s="25" t="s">
        <v>210</v>
      </c>
      <c r="AU200" s="25" t="s">
        <v>86</v>
      </c>
    </row>
    <row r="201" spans="2:65" s="12" customFormat="1" ht="13.5">
      <c r="B201" s="220"/>
      <c r="C201" s="221"/>
      <c r="D201" s="214" t="s">
        <v>284</v>
      </c>
      <c r="E201" s="222" t="s">
        <v>21</v>
      </c>
      <c r="F201" s="223" t="s">
        <v>1749</v>
      </c>
      <c r="G201" s="221"/>
      <c r="H201" s="224">
        <v>0.21099999999999999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284</v>
      </c>
      <c r="AU201" s="230" t="s">
        <v>86</v>
      </c>
      <c r="AV201" s="12" t="s">
        <v>86</v>
      </c>
      <c r="AW201" s="12" t="s">
        <v>39</v>
      </c>
      <c r="AX201" s="12" t="s">
        <v>84</v>
      </c>
      <c r="AY201" s="230" t="s">
        <v>201</v>
      </c>
    </row>
    <row r="202" spans="2:65" s="1" customFormat="1" ht="16.5" customHeight="1">
      <c r="B202" s="42"/>
      <c r="C202" s="202" t="s">
        <v>611</v>
      </c>
      <c r="D202" s="202" t="s">
        <v>204</v>
      </c>
      <c r="E202" s="203" t="s">
        <v>1750</v>
      </c>
      <c r="F202" s="204" t="s">
        <v>1751</v>
      </c>
      <c r="G202" s="205" t="s">
        <v>229</v>
      </c>
      <c r="H202" s="206">
        <v>4</v>
      </c>
      <c r="I202" s="207"/>
      <c r="J202" s="208">
        <f>ROUND(I202*H202,2)</f>
        <v>0</v>
      </c>
      <c r="K202" s="204" t="s">
        <v>214</v>
      </c>
      <c r="L202" s="62"/>
      <c r="M202" s="209" t="s">
        <v>21</v>
      </c>
      <c r="N202" s="210" t="s">
        <v>47</v>
      </c>
      <c r="O202" s="43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25" t="s">
        <v>219</v>
      </c>
      <c r="AT202" s="25" t="s">
        <v>204</v>
      </c>
      <c r="AU202" s="25" t="s">
        <v>86</v>
      </c>
      <c r="AY202" s="25" t="s">
        <v>201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5" t="s">
        <v>84</v>
      </c>
      <c r="BK202" s="213">
        <f>ROUND(I202*H202,2)</f>
        <v>0</v>
      </c>
      <c r="BL202" s="25" t="s">
        <v>219</v>
      </c>
      <c r="BM202" s="25" t="s">
        <v>1752</v>
      </c>
    </row>
    <row r="203" spans="2:65" s="1" customFormat="1" ht="13.5">
      <c r="B203" s="42"/>
      <c r="C203" s="64"/>
      <c r="D203" s="214" t="s">
        <v>210</v>
      </c>
      <c r="E203" s="64"/>
      <c r="F203" s="215" t="s">
        <v>1751</v>
      </c>
      <c r="G203" s="64"/>
      <c r="H203" s="64"/>
      <c r="I203" s="173"/>
      <c r="J203" s="64"/>
      <c r="K203" s="64"/>
      <c r="L203" s="62"/>
      <c r="M203" s="216"/>
      <c r="N203" s="43"/>
      <c r="O203" s="43"/>
      <c r="P203" s="43"/>
      <c r="Q203" s="43"/>
      <c r="R203" s="43"/>
      <c r="S203" s="43"/>
      <c r="T203" s="79"/>
      <c r="AT203" s="25" t="s">
        <v>210</v>
      </c>
      <c r="AU203" s="25" t="s">
        <v>86</v>
      </c>
    </row>
    <row r="204" spans="2:65" s="1" customFormat="1" ht="16.5" customHeight="1">
      <c r="B204" s="42"/>
      <c r="C204" s="255" t="s">
        <v>616</v>
      </c>
      <c r="D204" s="255" t="s">
        <v>497</v>
      </c>
      <c r="E204" s="256" t="s">
        <v>1753</v>
      </c>
      <c r="F204" s="257" t="s">
        <v>1754</v>
      </c>
      <c r="G204" s="258" t="s">
        <v>229</v>
      </c>
      <c r="H204" s="259">
        <v>4</v>
      </c>
      <c r="I204" s="260"/>
      <c r="J204" s="261">
        <f>ROUND(I204*H204,2)</f>
        <v>0</v>
      </c>
      <c r="K204" s="257" t="s">
        <v>21</v>
      </c>
      <c r="L204" s="262"/>
      <c r="M204" s="263" t="s">
        <v>21</v>
      </c>
      <c r="N204" s="264" t="s">
        <v>47</v>
      </c>
      <c r="O204" s="43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5" t="s">
        <v>235</v>
      </c>
      <c r="AT204" s="25" t="s">
        <v>497</v>
      </c>
      <c r="AU204" s="25" t="s">
        <v>86</v>
      </c>
      <c r="AY204" s="25" t="s">
        <v>201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5" t="s">
        <v>84</v>
      </c>
      <c r="BK204" s="213">
        <f>ROUND(I204*H204,2)</f>
        <v>0</v>
      </c>
      <c r="BL204" s="25" t="s">
        <v>219</v>
      </c>
      <c r="BM204" s="25" t="s">
        <v>1755</v>
      </c>
    </row>
    <row r="205" spans="2:65" s="1" customFormat="1" ht="13.5">
      <c r="B205" s="42"/>
      <c r="C205" s="64"/>
      <c r="D205" s="214" t="s">
        <v>210</v>
      </c>
      <c r="E205" s="64"/>
      <c r="F205" s="215" t="s">
        <v>1754</v>
      </c>
      <c r="G205" s="64"/>
      <c r="H205" s="64"/>
      <c r="I205" s="173"/>
      <c r="J205" s="64"/>
      <c r="K205" s="64"/>
      <c r="L205" s="62"/>
      <c r="M205" s="216"/>
      <c r="N205" s="43"/>
      <c r="O205" s="43"/>
      <c r="P205" s="43"/>
      <c r="Q205" s="43"/>
      <c r="R205" s="43"/>
      <c r="S205" s="43"/>
      <c r="T205" s="79"/>
      <c r="AT205" s="25" t="s">
        <v>210</v>
      </c>
      <c r="AU205" s="25" t="s">
        <v>86</v>
      </c>
    </row>
    <row r="206" spans="2:65" s="11" customFormat="1" ht="29.85" customHeight="1">
      <c r="B206" s="186"/>
      <c r="C206" s="187"/>
      <c r="D206" s="188" t="s">
        <v>75</v>
      </c>
      <c r="E206" s="200" t="s">
        <v>241</v>
      </c>
      <c r="F206" s="200" t="s">
        <v>344</v>
      </c>
      <c r="G206" s="187"/>
      <c r="H206" s="187"/>
      <c r="I206" s="190"/>
      <c r="J206" s="201">
        <f>BK206</f>
        <v>0</v>
      </c>
      <c r="K206" s="187"/>
      <c r="L206" s="192"/>
      <c r="M206" s="193"/>
      <c r="N206" s="194"/>
      <c r="O206" s="194"/>
      <c r="P206" s="195">
        <f>SUM(P207:P222)</f>
        <v>0</v>
      </c>
      <c r="Q206" s="194"/>
      <c r="R206" s="195">
        <f>SUM(R207:R222)</f>
        <v>0.64746475999999997</v>
      </c>
      <c r="S206" s="194"/>
      <c r="T206" s="196">
        <f>SUM(T207:T222)</f>
        <v>18.635702000000002</v>
      </c>
      <c r="AR206" s="197" t="s">
        <v>84</v>
      </c>
      <c r="AT206" s="198" t="s">
        <v>75</v>
      </c>
      <c r="AU206" s="198" t="s">
        <v>84</v>
      </c>
      <c r="AY206" s="197" t="s">
        <v>201</v>
      </c>
      <c r="BK206" s="199">
        <f>SUM(BK207:BK222)</f>
        <v>0</v>
      </c>
    </row>
    <row r="207" spans="2:65" s="1" customFormat="1" ht="16.5" customHeight="1">
      <c r="B207" s="42"/>
      <c r="C207" s="202" t="s">
        <v>627</v>
      </c>
      <c r="D207" s="202" t="s">
        <v>204</v>
      </c>
      <c r="E207" s="203" t="s">
        <v>1471</v>
      </c>
      <c r="F207" s="204" t="s">
        <v>1472</v>
      </c>
      <c r="G207" s="205" t="s">
        <v>288</v>
      </c>
      <c r="H207" s="206">
        <v>58.052</v>
      </c>
      <c r="I207" s="207"/>
      <c r="J207" s="208">
        <f>ROUND(I207*H207,2)</f>
        <v>0</v>
      </c>
      <c r="K207" s="204" t="s">
        <v>214</v>
      </c>
      <c r="L207" s="62"/>
      <c r="M207" s="209" t="s">
        <v>21</v>
      </c>
      <c r="N207" s="210" t="s">
        <v>47</v>
      </c>
      <c r="O207" s="43"/>
      <c r="P207" s="211">
        <f>O207*H207</f>
        <v>0</v>
      </c>
      <c r="Q207" s="211">
        <v>8.8000000000000003E-4</v>
      </c>
      <c r="R207" s="211">
        <f>Q207*H207</f>
        <v>5.1085760000000001E-2</v>
      </c>
      <c r="S207" s="211">
        <v>0</v>
      </c>
      <c r="T207" s="212">
        <f>S207*H207</f>
        <v>0</v>
      </c>
      <c r="AR207" s="25" t="s">
        <v>219</v>
      </c>
      <c r="AT207" s="25" t="s">
        <v>204</v>
      </c>
      <c r="AU207" s="25" t="s">
        <v>86</v>
      </c>
      <c r="AY207" s="25" t="s">
        <v>201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25" t="s">
        <v>84</v>
      </c>
      <c r="BK207" s="213">
        <f>ROUND(I207*H207,2)</f>
        <v>0</v>
      </c>
      <c r="BL207" s="25" t="s">
        <v>219</v>
      </c>
      <c r="BM207" s="25" t="s">
        <v>1756</v>
      </c>
    </row>
    <row r="208" spans="2:65" s="1" customFormat="1" ht="13.5">
      <c r="B208" s="42"/>
      <c r="C208" s="64"/>
      <c r="D208" s="214" t="s">
        <v>210</v>
      </c>
      <c r="E208" s="64"/>
      <c r="F208" s="215" t="s">
        <v>1474</v>
      </c>
      <c r="G208" s="64"/>
      <c r="H208" s="64"/>
      <c r="I208" s="173"/>
      <c r="J208" s="64"/>
      <c r="K208" s="64"/>
      <c r="L208" s="62"/>
      <c r="M208" s="216"/>
      <c r="N208" s="43"/>
      <c r="O208" s="43"/>
      <c r="P208" s="43"/>
      <c r="Q208" s="43"/>
      <c r="R208" s="43"/>
      <c r="S208" s="43"/>
      <c r="T208" s="79"/>
      <c r="AT208" s="25" t="s">
        <v>210</v>
      </c>
      <c r="AU208" s="25" t="s">
        <v>86</v>
      </c>
    </row>
    <row r="209" spans="2:65" s="12" customFormat="1" ht="13.5">
      <c r="B209" s="220"/>
      <c r="C209" s="221"/>
      <c r="D209" s="214" t="s">
        <v>284</v>
      </c>
      <c r="E209" s="222" t="s">
        <v>21</v>
      </c>
      <c r="F209" s="223" t="s">
        <v>1757</v>
      </c>
      <c r="G209" s="221"/>
      <c r="H209" s="224">
        <v>58.052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284</v>
      </c>
      <c r="AU209" s="230" t="s">
        <v>86</v>
      </c>
      <c r="AV209" s="12" t="s">
        <v>86</v>
      </c>
      <c r="AW209" s="12" t="s">
        <v>39</v>
      </c>
      <c r="AX209" s="12" t="s">
        <v>84</v>
      </c>
      <c r="AY209" s="230" t="s">
        <v>201</v>
      </c>
    </row>
    <row r="210" spans="2:65" s="1" customFormat="1" ht="16.5" customHeight="1">
      <c r="B210" s="42"/>
      <c r="C210" s="202" t="s">
        <v>633</v>
      </c>
      <c r="D210" s="202" t="s">
        <v>204</v>
      </c>
      <c r="E210" s="203" t="s">
        <v>1476</v>
      </c>
      <c r="F210" s="204" t="s">
        <v>1477</v>
      </c>
      <c r="G210" s="205" t="s">
        <v>288</v>
      </c>
      <c r="H210" s="206">
        <v>58.052</v>
      </c>
      <c r="I210" s="207"/>
      <c r="J210" s="208">
        <f>ROUND(I210*H210,2)</f>
        <v>0</v>
      </c>
      <c r="K210" s="204" t="s">
        <v>214</v>
      </c>
      <c r="L210" s="62"/>
      <c r="M210" s="209" t="s">
        <v>21</v>
      </c>
      <c r="N210" s="210" t="s">
        <v>47</v>
      </c>
      <c r="O210" s="43"/>
      <c r="P210" s="211">
        <f>O210*H210</f>
        <v>0</v>
      </c>
      <c r="Q210" s="211">
        <v>0</v>
      </c>
      <c r="R210" s="211">
        <f>Q210*H210</f>
        <v>0</v>
      </c>
      <c r="S210" s="211">
        <v>0</v>
      </c>
      <c r="T210" s="212">
        <f>S210*H210</f>
        <v>0</v>
      </c>
      <c r="AR210" s="25" t="s">
        <v>219</v>
      </c>
      <c r="AT210" s="25" t="s">
        <v>204</v>
      </c>
      <c r="AU210" s="25" t="s">
        <v>86</v>
      </c>
      <c r="AY210" s="25" t="s">
        <v>201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25" t="s">
        <v>84</v>
      </c>
      <c r="BK210" s="213">
        <f>ROUND(I210*H210,2)</f>
        <v>0</v>
      </c>
      <c r="BL210" s="25" t="s">
        <v>219</v>
      </c>
      <c r="BM210" s="25" t="s">
        <v>1758</v>
      </c>
    </row>
    <row r="211" spans="2:65" s="1" customFormat="1" ht="13.5">
      <c r="B211" s="42"/>
      <c r="C211" s="64"/>
      <c r="D211" s="214" t="s">
        <v>210</v>
      </c>
      <c r="E211" s="64"/>
      <c r="F211" s="215" t="s">
        <v>1479</v>
      </c>
      <c r="G211" s="64"/>
      <c r="H211" s="64"/>
      <c r="I211" s="173"/>
      <c r="J211" s="64"/>
      <c r="K211" s="64"/>
      <c r="L211" s="62"/>
      <c r="M211" s="216"/>
      <c r="N211" s="43"/>
      <c r="O211" s="43"/>
      <c r="P211" s="43"/>
      <c r="Q211" s="43"/>
      <c r="R211" s="43"/>
      <c r="S211" s="43"/>
      <c r="T211" s="79"/>
      <c r="AT211" s="25" t="s">
        <v>210</v>
      </c>
      <c r="AU211" s="25" t="s">
        <v>86</v>
      </c>
    </row>
    <row r="212" spans="2:65" s="1" customFormat="1" ht="16.5" customHeight="1">
      <c r="B212" s="42"/>
      <c r="C212" s="202" t="s">
        <v>638</v>
      </c>
      <c r="D212" s="202" t="s">
        <v>204</v>
      </c>
      <c r="E212" s="203" t="s">
        <v>1481</v>
      </c>
      <c r="F212" s="204" t="s">
        <v>1482</v>
      </c>
      <c r="G212" s="205" t="s">
        <v>288</v>
      </c>
      <c r="H212" s="206">
        <v>290.26</v>
      </c>
      <c r="I212" s="207"/>
      <c r="J212" s="208">
        <f>ROUND(I212*H212,2)</f>
        <v>0</v>
      </c>
      <c r="K212" s="204" t="s">
        <v>214</v>
      </c>
      <c r="L212" s="62"/>
      <c r="M212" s="209" t="s">
        <v>21</v>
      </c>
      <c r="N212" s="210" t="s">
        <v>47</v>
      </c>
      <c r="O212" s="43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AR212" s="25" t="s">
        <v>219</v>
      </c>
      <c r="AT212" s="25" t="s">
        <v>204</v>
      </c>
      <c r="AU212" s="25" t="s">
        <v>86</v>
      </c>
      <c r="AY212" s="25" t="s">
        <v>201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5" t="s">
        <v>84</v>
      </c>
      <c r="BK212" s="213">
        <f>ROUND(I212*H212,2)</f>
        <v>0</v>
      </c>
      <c r="BL212" s="25" t="s">
        <v>219</v>
      </c>
      <c r="BM212" s="25" t="s">
        <v>1759</v>
      </c>
    </row>
    <row r="213" spans="2:65" s="1" customFormat="1" ht="13.5">
      <c r="B213" s="42"/>
      <c r="C213" s="64"/>
      <c r="D213" s="214" t="s">
        <v>210</v>
      </c>
      <c r="E213" s="64"/>
      <c r="F213" s="215" t="s">
        <v>1484</v>
      </c>
      <c r="G213" s="64"/>
      <c r="H213" s="64"/>
      <c r="I213" s="173"/>
      <c r="J213" s="64"/>
      <c r="K213" s="64"/>
      <c r="L213" s="62"/>
      <c r="M213" s="216"/>
      <c r="N213" s="43"/>
      <c r="O213" s="43"/>
      <c r="P213" s="43"/>
      <c r="Q213" s="43"/>
      <c r="R213" s="43"/>
      <c r="S213" s="43"/>
      <c r="T213" s="79"/>
      <c r="AT213" s="25" t="s">
        <v>210</v>
      </c>
      <c r="AU213" s="25" t="s">
        <v>86</v>
      </c>
    </row>
    <row r="214" spans="2:65" s="12" customFormat="1" ht="13.5">
      <c r="B214" s="220"/>
      <c r="C214" s="221"/>
      <c r="D214" s="214" t="s">
        <v>284</v>
      </c>
      <c r="E214" s="222" t="s">
        <v>21</v>
      </c>
      <c r="F214" s="223" t="s">
        <v>1760</v>
      </c>
      <c r="G214" s="221"/>
      <c r="H214" s="224">
        <v>290.26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284</v>
      </c>
      <c r="AU214" s="230" t="s">
        <v>86</v>
      </c>
      <c r="AV214" s="12" t="s">
        <v>86</v>
      </c>
      <c r="AW214" s="12" t="s">
        <v>39</v>
      </c>
      <c r="AX214" s="12" t="s">
        <v>84</v>
      </c>
      <c r="AY214" s="230" t="s">
        <v>201</v>
      </c>
    </row>
    <row r="215" spans="2:65" s="1" customFormat="1" ht="16.5" customHeight="1">
      <c r="B215" s="42"/>
      <c r="C215" s="202" t="s">
        <v>643</v>
      </c>
      <c r="D215" s="202" t="s">
        <v>204</v>
      </c>
      <c r="E215" s="203" t="s">
        <v>1761</v>
      </c>
      <c r="F215" s="204" t="s">
        <v>1762</v>
      </c>
      <c r="G215" s="205" t="s">
        <v>288</v>
      </c>
      <c r="H215" s="206">
        <v>4.9000000000000004</v>
      </c>
      <c r="I215" s="207"/>
      <c r="J215" s="208">
        <f>ROUND(I215*H215,2)</f>
        <v>0</v>
      </c>
      <c r="K215" s="204" t="s">
        <v>214</v>
      </c>
      <c r="L215" s="62"/>
      <c r="M215" s="209" t="s">
        <v>21</v>
      </c>
      <c r="N215" s="210" t="s">
        <v>47</v>
      </c>
      <c r="O215" s="43"/>
      <c r="P215" s="211">
        <f>O215*H215</f>
        <v>0</v>
      </c>
      <c r="Q215" s="211">
        <v>0.12171</v>
      </c>
      <c r="R215" s="211">
        <f>Q215*H215</f>
        <v>0.59637899999999999</v>
      </c>
      <c r="S215" s="211">
        <v>2.4</v>
      </c>
      <c r="T215" s="212">
        <f>S215*H215</f>
        <v>11.76</v>
      </c>
      <c r="AR215" s="25" t="s">
        <v>219</v>
      </c>
      <c r="AT215" s="25" t="s">
        <v>204</v>
      </c>
      <c r="AU215" s="25" t="s">
        <v>86</v>
      </c>
      <c r="AY215" s="25" t="s">
        <v>201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25" t="s">
        <v>84</v>
      </c>
      <c r="BK215" s="213">
        <f>ROUND(I215*H215,2)</f>
        <v>0</v>
      </c>
      <c r="BL215" s="25" t="s">
        <v>219</v>
      </c>
      <c r="BM215" s="25" t="s">
        <v>1763</v>
      </c>
    </row>
    <row r="216" spans="2:65" s="1" customFormat="1" ht="13.5">
      <c r="B216" s="42"/>
      <c r="C216" s="64"/>
      <c r="D216" s="214" t="s">
        <v>210</v>
      </c>
      <c r="E216" s="64"/>
      <c r="F216" s="215" t="s">
        <v>1764</v>
      </c>
      <c r="G216" s="64"/>
      <c r="H216" s="64"/>
      <c r="I216" s="173"/>
      <c r="J216" s="64"/>
      <c r="K216" s="64"/>
      <c r="L216" s="62"/>
      <c r="M216" s="216"/>
      <c r="N216" s="43"/>
      <c r="O216" s="43"/>
      <c r="P216" s="43"/>
      <c r="Q216" s="43"/>
      <c r="R216" s="43"/>
      <c r="S216" s="43"/>
      <c r="T216" s="79"/>
      <c r="AT216" s="25" t="s">
        <v>210</v>
      </c>
      <c r="AU216" s="25" t="s">
        <v>86</v>
      </c>
    </row>
    <row r="217" spans="2:65" s="1" customFormat="1" ht="16.5" customHeight="1">
      <c r="B217" s="42"/>
      <c r="C217" s="202" t="s">
        <v>648</v>
      </c>
      <c r="D217" s="202" t="s">
        <v>204</v>
      </c>
      <c r="E217" s="203" t="s">
        <v>1765</v>
      </c>
      <c r="F217" s="204" t="s">
        <v>1766</v>
      </c>
      <c r="G217" s="205" t="s">
        <v>288</v>
      </c>
      <c r="H217" s="206">
        <v>1.6020000000000001</v>
      </c>
      <c r="I217" s="207"/>
      <c r="J217" s="208">
        <f>ROUND(I217*H217,2)</f>
        <v>0</v>
      </c>
      <c r="K217" s="204" t="s">
        <v>214</v>
      </c>
      <c r="L217" s="62"/>
      <c r="M217" s="209" t="s">
        <v>21</v>
      </c>
      <c r="N217" s="210" t="s">
        <v>47</v>
      </c>
      <c r="O217" s="43"/>
      <c r="P217" s="211">
        <f>O217*H217</f>
        <v>0</v>
      </c>
      <c r="Q217" s="211">
        <v>0</v>
      </c>
      <c r="R217" s="211">
        <f>Q217*H217</f>
        <v>0</v>
      </c>
      <c r="S217" s="211">
        <v>0.55100000000000005</v>
      </c>
      <c r="T217" s="212">
        <f>S217*H217</f>
        <v>0.8827020000000001</v>
      </c>
      <c r="AR217" s="25" t="s">
        <v>219</v>
      </c>
      <c r="AT217" s="25" t="s">
        <v>204</v>
      </c>
      <c r="AU217" s="25" t="s">
        <v>86</v>
      </c>
      <c r="AY217" s="25" t="s">
        <v>201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25" t="s">
        <v>84</v>
      </c>
      <c r="BK217" s="213">
        <f>ROUND(I217*H217,2)</f>
        <v>0</v>
      </c>
      <c r="BL217" s="25" t="s">
        <v>219</v>
      </c>
      <c r="BM217" s="25" t="s">
        <v>1767</v>
      </c>
    </row>
    <row r="218" spans="2:65" s="1" customFormat="1" ht="27">
      <c r="B218" s="42"/>
      <c r="C218" s="64"/>
      <c r="D218" s="214" t="s">
        <v>210</v>
      </c>
      <c r="E218" s="64"/>
      <c r="F218" s="215" t="s">
        <v>1768</v>
      </c>
      <c r="G218" s="64"/>
      <c r="H218" s="64"/>
      <c r="I218" s="173"/>
      <c r="J218" s="64"/>
      <c r="K218" s="64"/>
      <c r="L218" s="62"/>
      <c r="M218" s="216"/>
      <c r="N218" s="43"/>
      <c r="O218" s="43"/>
      <c r="P218" s="43"/>
      <c r="Q218" s="43"/>
      <c r="R218" s="43"/>
      <c r="S218" s="43"/>
      <c r="T218" s="79"/>
      <c r="AT218" s="25" t="s">
        <v>210</v>
      </c>
      <c r="AU218" s="25" t="s">
        <v>86</v>
      </c>
    </row>
    <row r="219" spans="2:65" s="12" customFormat="1" ht="13.5">
      <c r="B219" s="220"/>
      <c r="C219" s="221"/>
      <c r="D219" s="214" t="s">
        <v>284</v>
      </c>
      <c r="E219" s="222" t="s">
        <v>21</v>
      </c>
      <c r="F219" s="223" t="s">
        <v>1769</v>
      </c>
      <c r="G219" s="221"/>
      <c r="H219" s="224">
        <v>1.6020000000000001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284</v>
      </c>
      <c r="AU219" s="230" t="s">
        <v>86</v>
      </c>
      <c r="AV219" s="12" t="s">
        <v>86</v>
      </c>
      <c r="AW219" s="12" t="s">
        <v>39</v>
      </c>
      <c r="AX219" s="12" t="s">
        <v>84</v>
      </c>
      <c r="AY219" s="230" t="s">
        <v>201</v>
      </c>
    </row>
    <row r="220" spans="2:65" s="1" customFormat="1" ht="25.5" customHeight="1">
      <c r="B220" s="42"/>
      <c r="C220" s="202" t="s">
        <v>654</v>
      </c>
      <c r="D220" s="202" t="s">
        <v>204</v>
      </c>
      <c r="E220" s="203" t="s">
        <v>1770</v>
      </c>
      <c r="F220" s="204" t="s">
        <v>1771</v>
      </c>
      <c r="G220" s="205" t="s">
        <v>390</v>
      </c>
      <c r="H220" s="206">
        <v>5993</v>
      </c>
      <c r="I220" s="207"/>
      <c r="J220" s="208">
        <f>ROUND(I220*H220,2)</f>
        <v>0</v>
      </c>
      <c r="K220" s="204" t="s">
        <v>214</v>
      </c>
      <c r="L220" s="62"/>
      <c r="M220" s="209" t="s">
        <v>21</v>
      </c>
      <c r="N220" s="210" t="s">
        <v>47</v>
      </c>
      <c r="O220" s="43"/>
      <c r="P220" s="211">
        <f>O220*H220</f>
        <v>0</v>
      </c>
      <c r="Q220" s="211">
        <v>0</v>
      </c>
      <c r="R220" s="211">
        <f>Q220*H220</f>
        <v>0</v>
      </c>
      <c r="S220" s="211">
        <v>1E-3</v>
      </c>
      <c r="T220" s="212">
        <f>S220*H220</f>
        <v>5.9930000000000003</v>
      </c>
      <c r="AR220" s="25" t="s">
        <v>219</v>
      </c>
      <c r="AT220" s="25" t="s">
        <v>204</v>
      </c>
      <c r="AU220" s="25" t="s">
        <v>86</v>
      </c>
      <c r="AY220" s="25" t="s">
        <v>201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84</v>
      </c>
      <c r="BK220" s="213">
        <f>ROUND(I220*H220,2)</f>
        <v>0</v>
      </c>
      <c r="BL220" s="25" t="s">
        <v>219</v>
      </c>
      <c r="BM220" s="25" t="s">
        <v>1772</v>
      </c>
    </row>
    <row r="221" spans="2:65" s="1" customFormat="1" ht="54">
      <c r="B221" s="42"/>
      <c r="C221" s="64"/>
      <c r="D221" s="214" t="s">
        <v>210</v>
      </c>
      <c r="E221" s="64"/>
      <c r="F221" s="215" t="s">
        <v>1773</v>
      </c>
      <c r="G221" s="64"/>
      <c r="H221" s="64"/>
      <c r="I221" s="173"/>
      <c r="J221" s="64"/>
      <c r="K221" s="64"/>
      <c r="L221" s="62"/>
      <c r="M221" s="216"/>
      <c r="N221" s="43"/>
      <c r="O221" s="43"/>
      <c r="P221" s="43"/>
      <c r="Q221" s="43"/>
      <c r="R221" s="43"/>
      <c r="S221" s="43"/>
      <c r="T221" s="79"/>
      <c r="AT221" s="25" t="s">
        <v>210</v>
      </c>
      <c r="AU221" s="25" t="s">
        <v>86</v>
      </c>
    </row>
    <row r="222" spans="2:65" s="12" customFormat="1" ht="13.5">
      <c r="B222" s="220"/>
      <c r="C222" s="221"/>
      <c r="D222" s="214" t="s">
        <v>284</v>
      </c>
      <c r="E222" s="222" t="s">
        <v>21</v>
      </c>
      <c r="F222" s="223" t="s">
        <v>1774</v>
      </c>
      <c r="G222" s="221"/>
      <c r="H222" s="224">
        <v>5993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284</v>
      </c>
      <c r="AU222" s="230" t="s">
        <v>86</v>
      </c>
      <c r="AV222" s="12" t="s">
        <v>86</v>
      </c>
      <c r="AW222" s="12" t="s">
        <v>39</v>
      </c>
      <c r="AX222" s="12" t="s">
        <v>84</v>
      </c>
      <c r="AY222" s="230" t="s">
        <v>201</v>
      </c>
    </row>
    <row r="223" spans="2:65" s="11" customFormat="1" ht="29.85" customHeight="1">
      <c r="B223" s="186"/>
      <c r="C223" s="187"/>
      <c r="D223" s="188" t="s">
        <v>75</v>
      </c>
      <c r="E223" s="200" t="s">
        <v>379</v>
      </c>
      <c r="F223" s="200" t="s">
        <v>380</v>
      </c>
      <c r="G223" s="187"/>
      <c r="H223" s="187"/>
      <c r="I223" s="190"/>
      <c r="J223" s="201">
        <f>BK223</f>
        <v>0</v>
      </c>
      <c r="K223" s="187"/>
      <c r="L223" s="192"/>
      <c r="M223" s="193"/>
      <c r="N223" s="194"/>
      <c r="O223" s="194"/>
      <c r="P223" s="195">
        <f>SUM(P224:P240)</f>
        <v>0</v>
      </c>
      <c r="Q223" s="194"/>
      <c r="R223" s="195">
        <f>SUM(R224:R240)</f>
        <v>0</v>
      </c>
      <c r="S223" s="194"/>
      <c r="T223" s="196">
        <f>SUM(T224:T240)</f>
        <v>0</v>
      </c>
      <c r="AR223" s="197" t="s">
        <v>84</v>
      </c>
      <c r="AT223" s="198" t="s">
        <v>75</v>
      </c>
      <c r="AU223" s="198" t="s">
        <v>84</v>
      </c>
      <c r="AY223" s="197" t="s">
        <v>201</v>
      </c>
      <c r="BK223" s="199">
        <f>SUM(BK224:BK240)</f>
        <v>0</v>
      </c>
    </row>
    <row r="224" spans="2:65" s="1" customFormat="1" ht="25.5" customHeight="1">
      <c r="B224" s="42"/>
      <c r="C224" s="202" t="s">
        <v>660</v>
      </c>
      <c r="D224" s="202" t="s">
        <v>204</v>
      </c>
      <c r="E224" s="203" t="s">
        <v>1775</v>
      </c>
      <c r="F224" s="204" t="s">
        <v>1776</v>
      </c>
      <c r="G224" s="205" t="s">
        <v>335</v>
      </c>
      <c r="H224" s="206">
        <v>0.88300000000000001</v>
      </c>
      <c r="I224" s="207"/>
      <c r="J224" s="208">
        <f>ROUND(I224*H224,2)</f>
        <v>0</v>
      </c>
      <c r="K224" s="204" t="s">
        <v>214</v>
      </c>
      <c r="L224" s="62"/>
      <c r="M224" s="209" t="s">
        <v>21</v>
      </c>
      <c r="N224" s="210" t="s">
        <v>47</v>
      </c>
      <c r="O224" s="43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AR224" s="25" t="s">
        <v>219</v>
      </c>
      <c r="AT224" s="25" t="s">
        <v>204</v>
      </c>
      <c r="AU224" s="25" t="s">
        <v>86</v>
      </c>
      <c r="AY224" s="25" t="s">
        <v>201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25" t="s">
        <v>84</v>
      </c>
      <c r="BK224" s="213">
        <f>ROUND(I224*H224,2)</f>
        <v>0</v>
      </c>
      <c r="BL224" s="25" t="s">
        <v>219</v>
      </c>
      <c r="BM224" s="25" t="s">
        <v>1777</v>
      </c>
    </row>
    <row r="225" spans="2:65" s="1" customFormat="1" ht="27">
      <c r="B225" s="42"/>
      <c r="C225" s="64"/>
      <c r="D225" s="214" t="s">
        <v>210</v>
      </c>
      <c r="E225" s="64"/>
      <c r="F225" s="215" t="s">
        <v>1778</v>
      </c>
      <c r="G225" s="64"/>
      <c r="H225" s="64"/>
      <c r="I225" s="173"/>
      <c r="J225" s="64"/>
      <c r="K225" s="64"/>
      <c r="L225" s="62"/>
      <c r="M225" s="216"/>
      <c r="N225" s="43"/>
      <c r="O225" s="43"/>
      <c r="P225" s="43"/>
      <c r="Q225" s="43"/>
      <c r="R225" s="43"/>
      <c r="S225" s="43"/>
      <c r="T225" s="79"/>
      <c r="AT225" s="25" t="s">
        <v>210</v>
      </c>
      <c r="AU225" s="25" t="s">
        <v>86</v>
      </c>
    </row>
    <row r="226" spans="2:65" s="12" customFormat="1" ht="13.5">
      <c r="B226" s="220"/>
      <c r="C226" s="221"/>
      <c r="D226" s="214" t="s">
        <v>284</v>
      </c>
      <c r="E226" s="222" t="s">
        <v>21</v>
      </c>
      <c r="F226" s="223" t="s">
        <v>1779</v>
      </c>
      <c r="G226" s="221"/>
      <c r="H226" s="224">
        <v>0.88300000000000001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284</v>
      </c>
      <c r="AU226" s="230" t="s">
        <v>86</v>
      </c>
      <c r="AV226" s="12" t="s">
        <v>86</v>
      </c>
      <c r="AW226" s="12" t="s">
        <v>39</v>
      </c>
      <c r="AX226" s="12" t="s">
        <v>84</v>
      </c>
      <c r="AY226" s="230" t="s">
        <v>201</v>
      </c>
    </row>
    <row r="227" spans="2:65" s="1" customFormat="1" ht="25.5" customHeight="1">
      <c r="B227" s="42"/>
      <c r="C227" s="202" t="s">
        <v>665</v>
      </c>
      <c r="D227" s="202" t="s">
        <v>204</v>
      </c>
      <c r="E227" s="203" t="s">
        <v>1539</v>
      </c>
      <c r="F227" s="204" t="s">
        <v>1540</v>
      </c>
      <c r="G227" s="205" t="s">
        <v>335</v>
      </c>
      <c r="H227" s="206">
        <v>19.916</v>
      </c>
      <c r="I227" s="207"/>
      <c r="J227" s="208">
        <f>ROUND(I227*H227,2)</f>
        <v>0</v>
      </c>
      <c r="K227" s="204" t="s">
        <v>21</v>
      </c>
      <c r="L227" s="62"/>
      <c r="M227" s="209" t="s">
        <v>21</v>
      </c>
      <c r="N227" s="210" t="s">
        <v>47</v>
      </c>
      <c r="O227" s="43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AR227" s="25" t="s">
        <v>219</v>
      </c>
      <c r="AT227" s="25" t="s">
        <v>204</v>
      </c>
      <c r="AU227" s="25" t="s">
        <v>86</v>
      </c>
      <c r="AY227" s="25" t="s">
        <v>201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84</v>
      </c>
      <c r="BK227" s="213">
        <f>ROUND(I227*H227,2)</f>
        <v>0</v>
      </c>
      <c r="BL227" s="25" t="s">
        <v>219</v>
      </c>
      <c r="BM227" s="25" t="s">
        <v>1780</v>
      </c>
    </row>
    <row r="228" spans="2:65" s="1" customFormat="1" ht="27">
      <c r="B228" s="42"/>
      <c r="C228" s="64"/>
      <c r="D228" s="214" t="s">
        <v>210</v>
      </c>
      <c r="E228" s="64"/>
      <c r="F228" s="215" t="s">
        <v>1542</v>
      </c>
      <c r="G228" s="64"/>
      <c r="H228" s="64"/>
      <c r="I228" s="173"/>
      <c r="J228" s="64"/>
      <c r="K228" s="64"/>
      <c r="L228" s="62"/>
      <c r="M228" s="216"/>
      <c r="N228" s="43"/>
      <c r="O228" s="43"/>
      <c r="P228" s="43"/>
      <c r="Q228" s="43"/>
      <c r="R228" s="43"/>
      <c r="S228" s="43"/>
      <c r="T228" s="79"/>
      <c r="AT228" s="25" t="s">
        <v>210</v>
      </c>
      <c r="AU228" s="25" t="s">
        <v>86</v>
      </c>
    </row>
    <row r="229" spans="2:65" s="12" customFormat="1" ht="13.5">
      <c r="B229" s="220"/>
      <c r="C229" s="221"/>
      <c r="D229" s="214" t="s">
        <v>284</v>
      </c>
      <c r="E229" s="222" t="s">
        <v>21</v>
      </c>
      <c r="F229" s="223" t="s">
        <v>1781</v>
      </c>
      <c r="G229" s="221"/>
      <c r="H229" s="224">
        <v>11.76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284</v>
      </c>
      <c r="AU229" s="230" t="s">
        <v>86</v>
      </c>
      <c r="AV229" s="12" t="s">
        <v>86</v>
      </c>
      <c r="AW229" s="12" t="s">
        <v>39</v>
      </c>
      <c r="AX229" s="12" t="s">
        <v>76</v>
      </c>
      <c r="AY229" s="230" t="s">
        <v>201</v>
      </c>
    </row>
    <row r="230" spans="2:65" s="12" customFormat="1" ht="13.5">
      <c r="B230" s="220"/>
      <c r="C230" s="221"/>
      <c r="D230" s="214" t="s">
        <v>284</v>
      </c>
      <c r="E230" s="222" t="s">
        <v>21</v>
      </c>
      <c r="F230" s="223" t="s">
        <v>1782</v>
      </c>
      <c r="G230" s="221"/>
      <c r="H230" s="224">
        <v>7.2729999999999997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284</v>
      </c>
      <c r="AU230" s="230" t="s">
        <v>86</v>
      </c>
      <c r="AV230" s="12" t="s">
        <v>86</v>
      </c>
      <c r="AW230" s="12" t="s">
        <v>39</v>
      </c>
      <c r="AX230" s="12" t="s">
        <v>76</v>
      </c>
      <c r="AY230" s="230" t="s">
        <v>201</v>
      </c>
    </row>
    <row r="231" spans="2:65" s="12" customFormat="1" ht="13.5">
      <c r="B231" s="220"/>
      <c r="C231" s="221"/>
      <c r="D231" s="214" t="s">
        <v>284</v>
      </c>
      <c r="E231" s="222" t="s">
        <v>21</v>
      </c>
      <c r="F231" s="223" t="s">
        <v>1779</v>
      </c>
      <c r="G231" s="221"/>
      <c r="H231" s="224">
        <v>0.88300000000000001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284</v>
      </c>
      <c r="AU231" s="230" t="s">
        <v>86</v>
      </c>
      <c r="AV231" s="12" t="s">
        <v>86</v>
      </c>
      <c r="AW231" s="12" t="s">
        <v>39</v>
      </c>
      <c r="AX231" s="12" t="s">
        <v>76</v>
      </c>
      <c r="AY231" s="230" t="s">
        <v>201</v>
      </c>
    </row>
    <row r="232" spans="2:65" s="13" customFormat="1" ht="13.5">
      <c r="B232" s="231"/>
      <c r="C232" s="232"/>
      <c r="D232" s="214" t="s">
        <v>284</v>
      </c>
      <c r="E232" s="233" t="s">
        <v>21</v>
      </c>
      <c r="F232" s="234" t="s">
        <v>293</v>
      </c>
      <c r="G232" s="232"/>
      <c r="H232" s="235">
        <v>19.916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284</v>
      </c>
      <c r="AU232" s="241" t="s">
        <v>86</v>
      </c>
      <c r="AV232" s="13" t="s">
        <v>219</v>
      </c>
      <c r="AW232" s="13" t="s">
        <v>39</v>
      </c>
      <c r="AX232" s="13" t="s">
        <v>84</v>
      </c>
      <c r="AY232" s="241" t="s">
        <v>201</v>
      </c>
    </row>
    <row r="233" spans="2:65" s="1" customFormat="1" ht="16.5" customHeight="1">
      <c r="B233" s="42"/>
      <c r="C233" s="202" t="s">
        <v>671</v>
      </c>
      <c r="D233" s="202" t="s">
        <v>204</v>
      </c>
      <c r="E233" s="203" t="s">
        <v>399</v>
      </c>
      <c r="F233" s="204" t="s">
        <v>1783</v>
      </c>
      <c r="G233" s="205" t="s">
        <v>335</v>
      </c>
      <c r="H233" s="206">
        <v>22.95</v>
      </c>
      <c r="I233" s="207"/>
      <c r="J233" s="208">
        <f>ROUND(I233*H233,2)</f>
        <v>0</v>
      </c>
      <c r="K233" s="204" t="s">
        <v>21</v>
      </c>
      <c r="L233" s="62"/>
      <c r="M233" s="209" t="s">
        <v>21</v>
      </c>
      <c r="N233" s="210" t="s">
        <v>47</v>
      </c>
      <c r="O233" s="43"/>
      <c r="P233" s="211">
        <f>O233*H233</f>
        <v>0</v>
      </c>
      <c r="Q233" s="211">
        <v>0</v>
      </c>
      <c r="R233" s="211">
        <f>Q233*H233</f>
        <v>0</v>
      </c>
      <c r="S233" s="211">
        <v>0</v>
      </c>
      <c r="T233" s="212">
        <f>S233*H233</f>
        <v>0</v>
      </c>
      <c r="AR233" s="25" t="s">
        <v>219</v>
      </c>
      <c r="AT233" s="25" t="s">
        <v>204</v>
      </c>
      <c r="AU233" s="25" t="s">
        <v>86</v>
      </c>
      <c r="AY233" s="25" t="s">
        <v>201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25" t="s">
        <v>84</v>
      </c>
      <c r="BK233" s="213">
        <f>ROUND(I233*H233,2)</f>
        <v>0</v>
      </c>
      <c r="BL233" s="25" t="s">
        <v>219</v>
      </c>
      <c r="BM233" s="25" t="s">
        <v>1784</v>
      </c>
    </row>
    <row r="234" spans="2:65" s="1" customFormat="1" ht="27">
      <c r="B234" s="42"/>
      <c r="C234" s="64"/>
      <c r="D234" s="214" t="s">
        <v>210</v>
      </c>
      <c r="E234" s="64"/>
      <c r="F234" s="215" t="s">
        <v>400</v>
      </c>
      <c r="G234" s="64"/>
      <c r="H234" s="64"/>
      <c r="I234" s="173"/>
      <c r="J234" s="64"/>
      <c r="K234" s="64"/>
      <c r="L234" s="62"/>
      <c r="M234" s="216"/>
      <c r="N234" s="43"/>
      <c r="O234" s="43"/>
      <c r="P234" s="43"/>
      <c r="Q234" s="43"/>
      <c r="R234" s="43"/>
      <c r="S234" s="43"/>
      <c r="T234" s="79"/>
      <c r="AT234" s="25" t="s">
        <v>210</v>
      </c>
      <c r="AU234" s="25" t="s">
        <v>86</v>
      </c>
    </row>
    <row r="235" spans="2:65" s="12" customFormat="1" ht="13.5">
      <c r="B235" s="220"/>
      <c r="C235" s="221"/>
      <c r="D235" s="214" t="s">
        <v>284</v>
      </c>
      <c r="E235" s="222" t="s">
        <v>21</v>
      </c>
      <c r="F235" s="223" t="s">
        <v>1785</v>
      </c>
      <c r="G235" s="221"/>
      <c r="H235" s="224">
        <v>22.95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284</v>
      </c>
      <c r="AU235" s="230" t="s">
        <v>86</v>
      </c>
      <c r="AV235" s="12" t="s">
        <v>86</v>
      </c>
      <c r="AW235" s="12" t="s">
        <v>39</v>
      </c>
      <c r="AX235" s="12" t="s">
        <v>84</v>
      </c>
      <c r="AY235" s="230" t="s">
        <v>201</v>
      </c>
    </row>
    <row r="236" spans="2:65" s="1" customFormat="1" ht="25.5" customHeight="1">
      <c r="B236" s="42"/>
      <c r="C236" s="202" t="s">
        <v>677</v>
      </c>
      <c r="D236" s="202" t="s">
        <v>204</v>
      </c>
      <c r="E236" s="203" t="s">
        <v>1554</v>
      </c>
      <c r="F236" s="204" t="s">
        <v>1555</v>
      </c>
      <c r="G236" s="205" t="s">
        <v>335</v>
      </c>
      <c r="H236" s="206">
        <v>34.71</v>
      </c>
      <c r="I236" s="207"/>
      <c r="J236" s="208">
        <f>ROUND(I236*H236,2)</f>
        <v>0</v>
      </c>
      <c r="K236" s="204" t="s">
        <v>214</v>
      </c>
      <c r="L236" s="62"/>
      <c r="M236" s="209" t="s">
        <v>21</v>
      </c>
      <c r="N236" s="210" t="s">
        <v>47</v>
      </c>
      <c r="O236" s="43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AR236" s="25" t="s">
        <v>219</v>
      </c>
      <c r="AT236" s="25" t="s">
        <v>204</v>
      </c>
      <c r="AU236" s="25" t="s">
        <v>86</v>
      </c>
      <c r="AY236" s="25" t="s">
        <v>201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25" t="s">
        <v>84</v>
      </c>
      <c r="BK236" s="213">
        <f>ROUND(I236*H236,2)</f>
        <v>0</v>
      </c>
      <c r="BL236" s="25" t="s">
        <v>219</v>
      </c>
      <c r="BM236" s="25" t="s">
        <v>1786</v>
      </c>
    </row>
    <row r="237" spans="2:65" s="1" customFormat="1" ht="27">
      <c r="B237" s="42"/>
      <c r="C237" s="64"/>
      <c r="D237" s="214" t="s">
        <v>210</v>
      </c>
      <c r="E237" s="64"/>
      <c r="F237" s="215" t="s">
        <v>1557</v>
      </c>
      <c r="G237" s="64"/>
      <c r="H237" s="64"/>
      <c r="I237" s="173"/>
      <c r="J237" s="64"/>
      <c r="K237" s="64"/>
      <c r="L237" s="62"/>
      <c r="M237" s="216"/>
      <c r="N237" s="43"/>
      <c r="O237" s="43"/>
      <c r="P237" s="43"/>
      <c r="Q237" s="43"/>
      <c r="R237" s="43"/>
      <c r="S237" s="43"/>
      <c r="T237" s="79"/>
      <c r="AT237" s="25" t="s">
        <v>210</v>
      </c>
      <c r="AU237" s="25" t="s">
        <v>86</v>
      </c>
    </row>
    <row r="238" spans="2:65" s="12" customFormat="1" ht="13.5">
      <c r="B238" s="220"/>
      <c r="C238" s="221"/>
      <c r="D238" s="214" t="s">
        <v>284</v>
      </c>
      <c r="E238" s="222" t="s">
        <v>21</v>
      </c>
      <c r="F238" s="223" t="s">
        <v>1785</v>
      </c>
      <c r="G238" s="221"/>
      <c r="H238" s="224">
        <v>22.95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284</v>
      </c>
      <c r="AU238" s="230" t="s">
        <v>86</v>
      </c>
      <c r="AV238" s="12" t="s">
        <v>86</v>
      </c>
      <c r="AW238" s="12" t="s">
        <v>39</v>
      </c>
      <c r="AX238" s="12" t="s">
        <v>76</v>
      </c>
      <c r="AY238" s="230" t="s">
        <v>201</v>
      </c>
    </row>
    <row r="239" spans="2:65" s="12" customFormat="1" ht="13.5">
      <c r="B239" s="220"/>
      <c r="C239" s="221"/>
      <c r="D239" s="214" t="s">
        <v>284</v>
      </c>
      <c r="E239" s="222" t="s">
        <v>21</v>
      </c>
      <c r="F239" s="223" t="s">
        <v>1781</v>
      </c>
      <c r="G239" s="221"/>
      <c r="H239" s="224">
        <v>11.76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284</v>
      </c>
      <c r="AU239" s="230" t="s">
        <v>86</v>
      </c>
      <c r="AV239" s="12" t="s">
        <v>86</v>
      </c>
      <c r="AW239" s="12" t="s">
        <v>39</v>
      </c>
      <c r="AX239" s="12" t="s">
        <v>76</v>
      </c>
      <c r="AY239" s="230" t="s">
        <v>201</v>
      </c>
    </row>
    <row r="240" spans="2:65" s="13" customFormat="1" ht="13.5">
      <c r="B240" s="231"/>
      <c r="C240" s="232"/>
      <c r="D240" s="214" t="s">
        <v>284</v>
      </c>
      <c r="E240" s="233" t="s">
        <v>21</v>
      </c>
      <c r="F240" s="234" t="s">
        <v>293</v>
      </c>
      <c r="G240" s="232"/>
      <c r="H240" s="235">
        <v>34.71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284</v>
      </c>
      <c r="AU240" s="241" t="s">
        <v>86</v>
      </c>
      <c r="AV240" s="13" t="s">
        <v>219</v>
      </c>
      <c r="AW240" s="13" t="s">
        <v>39</v>
      </c>
      <c r="AX240" s="13" t="s">
        <v>84</v>
      </c>
      <c r="AY240" s="241" t="s">
        <v>201</v>
      </c>
    </row>
    <row r="241" spans="2:65" s="11" customFormat="1" ht="29.85" customHeight="1">
      <c r="B241" s="186"/>
      <c r="C241" s="187"/>
      <c r="D241" s="188" t="s">
        <v>75</v>
      </c>
      <c r="E241" s="200" t="s">
        <v>977</v>
      </c>
      <c r="F241" s="200" t="s">
        <v>978</v>
      </c>
      <c r="G241" s="187"/>
      <c r="H241" s="187"/>
      <c r="I241" s="190"/>
      <c r="J241" s="201">
        <f>BK241</f>
        <v>0</v>
      </c>
      <c r="K241" s="187"/>
      <c r="L241" s="192"/>
      <c r="M241" s="193"/>
      <c r="N241" s="194"/>
      <c r="O241" s="194"/>
      <c r="P241" s="195">
        <f>SUM(P242:P245)</f>
        <v>0</v>
      </c>
      <c r="Q241" s="194"/>
      <c r="R241" s="195">
        <f>SUM(R242:R245)</f>
        <v>0</v>
      </c>
      <c r="S241" s="194"/>
      <c r="T241" s="196">
        <f>SUM(T242:T245)</f>
        <v>0</v>
      </c>
      <c r="AR241" s="197" t="s">
        <v>84</v>
      </c>
      <c r="AT241" s="198" t="s">
        <v>75</v>
      </c>
      <c r="AU241" s="198" t="s">
        <v>84</v>
      </c>
      <c r="AY241" s="197" t="s">
        <v>201</v>
      </c>
      <c r="BK241" s="199">
        <f>SUM(BK242:BK245)</f>
        <v>0</v>
      </c>
    </row>
    <row r="242" spans="2:65" s="1" customFormat="1" ht="25.5" customHeight="1">
      <c r="B242" s="42"/>
      <c r="C242" s="202" t="s">
        <v>686</v>
      </c>
      <c r="D242" s="202" t="s">
        <v>204</v>
      </c>
      <c r="E242" s="203" t="s">
        <v>1559</v>
      </c>
      <c r="F242" s="204" t="s">
        <v>1560</v>
      </c>
      <c r="G242" s="205" t="s">
        <v>335</v>
      </c>
      <c r="H242" s="206">
        <v>61.655999999999999</v>
      </c>
      <c r="I242" s="207"/>
      <c r="J242" s="208">
        <f>ROUND(I242*H242,2)</f>
        <v>0</v>
      </c>
      <c r="K242" s="204" t="s">
        <v>21</v>
      </c>
      <c r="L242" s="62"/>
      <c r="M242" s="209" t="s">
        <v>21</v>
      </c>
      <c r="N242" s="210" t="s">
        <v>47</v>
      </c>
      <c r="O242" s="43"/>
      <c r="P242" s="211">
        <f>O242*H242</f>
        <v>0</v>
      </c>
      <c r="Q242" s="211">
        <v>0</v>
      </c>
      <c r="R242" s="211">
        <f>Q242*H242</f>
        <v>0</v>
      </c>
      <c r="S242" s="211">
        <v>0</v>
      </c>
      <c r="T242" s="212">
        <f>S242*H242</f>
        <v>0</v>
      </c>
      <c r="AR242" s="25" t="s">
        <v>219</v>
      </c>
      <c r="AT242" s="25" t="s">
        <v>204</v>
      </c>
      <c r="AU242" s="25" t="s">
        <v>86</v>
      </c>
      <c r="AY242" s="25" t="s">
        <v>201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25" t="s">
        <v>84</v>
      </c>
      <c r="BK242" s="213">
        <f>ROUND(I242*H242,2)</f>
        <v>0</v>
      </c>
      <c r="BL242" s="25" t="s">
        <v>219</v>
      </c>
      <c r="BM242" s="25" t="s">
        <v>1787</v>
      </c>
    </row>
    <row r="243" spans="2:65" s="1" customFormat="1" ht="27">
      <c r="B243" s="42"/>
      <c r="C243" s="64"/>
      <c r="D243" s="214" t="s">
        <v>210</v>
      </c>
      <c r="E243" s="64"/>
      <c r="F243" s="215" t="s">
        <v>1562</v>
      </c>
      <c r="G243" s="64"/>
      <c r="H243" s="64"/>
      <c r="I243" s="173"/>
      <c r="J243" s="64"/>
      <c r="K243" s="64"/>
      <c r="L243" s="62"/>
      <c r="M243" s="216"/>
      <c r="N243" s="43"/>
      <c r="O243" s="43"/>
      <c r="P243" s="43"/>
      <c r="Q243" s="43"/>
      <c r="R243" s="43"/>
      <c r="S243" s="43"/>
      <c r="T243" s="79"/>
      <c r="AT243" s="25" t="s">
        <v>210</v>
      </c>
      <c r="AU243" s="25" t="s">
        <v>86</v>
      </c>
    </row>
    <row r="244" spans="2:65" s="1" customFormat="1" ht="25.5" customHeight="1">
      <c r="B244" s="42"/>
      <c r="C244" s="202" t="s">
        <v>691</v>
      </c>
      <c r="D244" s="202" t="s">
        <v>204</v>
      </c>
      <c r="E244" s="203" t="s">
        <v>1563</v>
      </c>
      <c r="F244" s="204" t="s">
        <v>1564</v>
      </c>
      <c r="G244" s="205" t="s">
        <v>335</v>
      </c>
      <c r="H244" s="206">
        <v>61.655999999999999</v>
      </c>
      <c r="I244" s="207"/>
      <c r="J244" s="208">
        <f>ROUND(I244*H244,2)</f>
        <v>0</v>
      </c>
      <c r="K244" s="204" t="s">
        <v>214</v>
      </c>
      <c r="L244" s="62"/>
      <c r="M244" s="209" t="s">
        <v>21</v>
      </c>
      <c r="N244" s="210" t="s">
        <v>47</v>
      </c>
      <c r="O244" s="43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AR244" s="25" t="s">
        <v>219</v>
      </c>
      <c r="AT244" s="25" t="s">
        <v>204</v>
      </c>
      <c r="AU244" s="25" t="s">
        <v>86</v>
      </c>
      <c r="AY244" s="25" t="s">
        <v>201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25" t="s">
        <v>84</v>
      </c>
      <c r="BK244" s="213">
        <f>ROUND(I244*H244,2)</f>
        <v>0</v>
      </c>
      <c r="BL244" s="25" t="s">
        <v>219</v>
      </c>
      <c r="BM244" s="25" t="s">
        <v>1788</v>
      </c>
    </row>
    <row r="245" spans="2:65" s="1" customFormat="1" ht="40.5">
      <c r="B245" s="42"/>
      <c r="C245" s="64"/>
      <c r="D245" s="214" t="s">
        <v>210</v>
      </c>
      <c r="E245" s="64"/>
      <c r="F245" s="215" t="s">
        <v>1566</v>
      </c>
      <c r="G245" s="64"/>
      <c r="H245" s="64"/>
      <c r="I245" s="173"/>
      <c r="J245" s="64"/>
      <c r="K245" s="64"/>
      <c r="L245" s="62"/>
      <c r="M245" s="216"/>
      <c r="N245" s="43"/>
      <c r="O245" s="43"/>
      <c r="P245" s="43"/>
      <c r="Q245" s="43"/>
      <c r="R245" s="43"/>
      <c r="S245" s="43"/>
      <c r="T245" s="79"/>
      <c r="AT245" s="25" t="s">
        <v>210</v>
      </c>
      <c r="AU245" s="25" t="s">
        <v>86</v>
      </c>
    </row>
    <row r="246" spans="2:65" s="11" customFormat="1" ht="37.35" customHeight="1">
      <c r="B246" s="186"/>
      <c r="C246" s="187"/>
      <c r="D246" s="188" t="s">
        <v>75</v>
      </c>
      <c r="E246" s="189" t="s">
        <v>990</v>
      </c>
      <c r="F246" s="189" t="s">
        <v>991</v>
      </c>
      <c r="G246" s="187"/>
      <c r="H246" s="187"/>
      <c r="I246" s="190"/>
      <c r="J246" s="191">
        <f>BK246</f>
        <v>0</v>
      </c>
      <c r="K246" s="187"/>
      <c r="L246" s="192"/>
      <c r="M246" s="193"/>
      <c r="N246" s="194"/>
      <c r="O246" s="194"/>
      <c r="P246" s="195">
        <f>P247</f>
        <v>0</v>
      </c>
      <c r="Q246" s="194"/>
      <c r="R246" s="195">
        <f>R247</f>
        <v>1.3230719999999998</v>
      </c>
      <c r="S246" s="194"/>
      <c r="T246" s="196">
        <f>T247</f>
        <v>1.2800000000000002</v>
      </c>
      <c r="AR246" s="197" t="s">
        <v>86</v>
      </c>
      <c r="AT246" s="198" t="s">
        <v>75</v>
      </c>
      <c r="AU246" s="198" t="s">
        <v>76</v>
      </c>
      <c r="AY246" s="197" t="s">
        <v>201</v>
      </c>
      <c r="BK246" s="199">
        <f>BK247</f>
        <v>0</v>
      </c>
    </row>
    <row r="247" spans="2:65" s="11" customFormat="1" ht="19.899999999999999" customHeight="1">
      <c r="B247" s="186"/>
      <c r="C247" s="187"/>
      <c r="D247" s="188" t="s">
        <v>75</v>
      </c>
      <c r="E247" s="200" t="s">
        <v>1789</v>
      </c>
      <c r="F247" s="200" t="s">
        <v>1790</v>
      </c>
      <c r="G247" s="187"/>
      <c r="H247" s="187"/>
      <c r="I247" s="190"/>
      <c r="J247" s="201">
        <f>BK247</f>
        <v>0</v>
      </c>
      <c r="K247" s="187"/>
      <c r="L247" s="192"/>
      <c r="M247" s="193"/>
      <c r="N247" s="194"/>
      <c r="O247" s="194"/>
      <c r="P247" s="195">
        <f>SUM(P248:P262)</f>
        <v>0</v>
      </c>
      <c r="Q247" s="194"/>
      <c r="R247" s="195">
        <f>SUM(R248:R262)</f>
        <v>1.3230719999999998</v>
      </c>
      <c r="S247" s="194"/>
      <c r="T247" s="196">
        <f>SUM(T248:T262)</f>
        <v>1.2800000000000002</v>
      </c>
      <c r="AR247" s="197" t="s">
        <v>86</v>
      </c>
      <c r="AT247" s="198" t="s">
        <v>75</v>
      </c>
      <c r="AU247" s="198" t="s">
        <v>84</v>
      </c>
      <c r="AY247" s="197" t="s">
        <v>201</v>
      </c>
      <c r="BK247" s="199">
        <f>SUM(BK248:BK262)</f>
        <v>0</v>
      </c>
    </row>
    <row r="248" spans="2:65" s="1" customFormat="1" ht="25.5" customHeight="1">
      <c r="B248" s="42"/>
      <c r="C248" s="202" t="s">
        <v>696</v>
      </c>
      <c r="D248" s="202" t="s">
        <v>204</v>
      </c>
      <c r="E248" s="203" t="s">
        <v>1791</v>
      </c>
      <c r="F248" s="204" t="s">
        <v>1792</v>
      </c>
      <c r="G248" s="205" t="s">
        <v>311</v>
      </c>
      <c r="H248" s="206">
        <v>51.2</v>
      </c>
      <c r="I248" s="207"/>
      <c r="J248" s="208">
        <f>ROUND(I248*H248,2)</f>
        <v>0</v>
      </c>
      <c r="K248" s="204" t="s">
        <v>214</v>
      </c>
      <c r="L248" s="62"/>
      <c r="M248" s="209" t="s">
        <v>21</v>
      </c>
      <c r="N248" s="210" t="s">
        <v>47</v>
      </c>
      <c r="O248" s="43"/>
      <c r="P248" s="211">
        <f>O248*H248</f>
        <v>0</v>
      </c>
      <c r="Q248" s="211">
        <v>6.0000000000000002E-5</v>
      </c>
      <c r="R248" s="211">
        <f>Q248*H248</f>
        <v>3.0720000000000001E-3</v>
      </c>
      <c r="S248" s="211">
        <v>0</v>
      </c>
      <c r="T248" s="212">
        <f>S248*H248</f>
        <v>0</v>
      </c>
      <c r="AR248" s="25" t="s">
        <v>360</v>
      </c>
      <c r="AT248" s="25" t="s">
        <v>204</v>
      </c>
      <c r="AU248" s="25" t="s">
        <v>86</v>
      </c>
      <c r="AY248" s="25" t="s">
        <v>201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25" t="s">
        <v>84</v>
      </c>
      <c r="BK248" s="213">
        <f>ROUND(I248*H248,2)</f>
        <v>0</v>
      </c>
      <c r="BL248" s="25" t="s">
        <v>360</v>
      </c>
      <c r="BM248" s="25" t="s">
        <v>1793</v>
      </c>
    </row>
    <row r="249" spans="2:65" s="1" customFormat="1" ht="27">
      <c r="B249" s="42"/>
      <c r="C249" s="64"/>
      <c r="D249" s="214" t="s">
        <v>210</v>
      </c>
      <c r="E249" s="64"/>
      <c r="F249" s="215" t="s">
        <v>1794</v>
      </c>
      <c r="G249" s="64"/>
      <c r="H249" s="64"/>
      <c r="I249" s="173"/>
      <c r="J249" s="64"/>
      <c r="K249" s="64"/>
      <c r="L249" s="62"/>
      <c r="M249" s="216"/>
      <c r="N249" s="43"/>
      <c r="O249" s="43"/>
      <c r="P249" s="43"/>
      <c r="Q249" s="43"/>
      <c r="R249" s="43"/>
      <c r="S249" s="43"/>
      <c r="T249" s="79"/>
      <c r="AT249" s="25" t="s">
        <v>210</v>
      </c>
      <c r="AU249" s="25" t="s">
        <v>86</v>
      </c>
    </row>
    <row r="250" spans="2:65" s="1" customFormat="1" ht="16.5" customHeight="1">
      <c r="B250" s="42"/>
      <c r="C250" s="255" t="s">
        <v>702</v>
      </c>
      <c r="D250" s="255" t="s">
        <v>497</v>
      </c>
      <c r="E250" s="256" t="s">
        <v>1795</v>
      </c>
      <c r="F250" s="257" t="s">
        <v>1796</v>
      </c>
      <c r="G250" s="258" t="s">
        <v>335</v>
      </c>
      <c r="H250" s="259">
        <v>0.94699999999999995</v>
      </c>
      <c r="I250" s="260"/>
      <c r="J250" s="261">
        <f>ROUND(I250*H250,2)</f>
        <v>0</v>
      </c>
      <c r="K250" s="257" t="s">
        <v>21</v>
      </c>
      <c r="L250" s="262"/>
      <c r="M250" s="263" t="s">
        <v>21</v>
      </c>
      <c r="N250" s="264" t="s">
        <v>47</v>
      </c>
      <c r="O250" s="43"/>
      <c r="P250" s="211">
        <f>O250*H250</f>
        <v>0</v>
      </c>
      <c r="Q250" s="211">
        <v>1</v>
      </c>
      <c r="R250" s="211">
        <f>Q250*H250</f>
        <v>0.94699999999999995</v>
      </c>
      <c r="S250" s="211">
        <v>0</v>
      </c>
      <c r="T250" s="212">
        <f>S250*H250</f>
        <v>0</v>
      </c>
      <c r="AR250" s="25" t="s">
        <v>593</v>
      </c>
      <c r="AT250" s="25" t="s">
        <v>497</v>
      </c>
      <c r="AU250" s="25" t="s">
        <v>86</v>
      </c>
      <c r="AY250" s="25" t="s">
        <v>201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25" t="s">
        <v>84</v>
      </c>
      <c r="BK250" s="213">
        <f>ROUND(I250*H250,2)</f>
        <v>0</v>
      </c>
      <c r="BL250" s="25" t="s">
        <v>360</v>
      </c>
      <c r="BM250" s="25" t="s">
        <v>1797</v>
      </c>
    </row>
    <row r="251" spans="2:65" s="1" customFormat="1" ht="13.5">
      <c r="B251" s="42"/>
      <c r="C251" s="64"/>
      <c r="D251" s="214" t="s">
        <v>210</v>
      </c>
      <c r="E251" s="64"/>
      <c r="F251" s="215" t="s">
        <v>1796</v>
      </c>
      <c r="G251" s="64"/>
      <c r="H251" s="64"/>
      <c r="I251" s="173"/>
      <c r="J251" s="64"/>
      <c r="K251" s="64"/>
      <c r="L251" s="62"/>
      <c r="M251" s="216"/>
      <c r="N251" s="43"/>
      <c r="O251" s="43"/>
      <c r="P251" s="43"/>
      <c r="Q251" s="43"/>
      <c r="R251" s="43"/>
      <c r="S251" s="43"/>
      <c r="T251" s="79"/>
      <c r="AT251" s="25" t="s">
        <v>210</v>
      </c>
      <c r="AU251" s="25" t="s">
        <v>86</v>
      </c>
    </row>
    <row r="252" spans="2:65" s="12" customFormat="1" ht="13.5">
      <c r="B252" s="220"/>
      <c r="C252" s="221"/>
      <c r="D252" s="214" t="s">
        <v>284</v>
      </c>
      <c r="E252" s="222" t="s">
        <v>21</v>
      </c>
      <c r="F252" s="223" t="s">
        <v>1798</v>
      </c>
      <c r="G252" s="221"/>
      <c r="H252" s="224">
        <v>0.94699999999999995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284</v>
      </c>
      <c r="AU252" s="230" t="s">
        <v>86</v>
      </c>
      <c r="AV252" s="12" t="s">
        <v>86</v>
      </c>
      <c r="AW252" s="12" t="s">
        <v>39</v>
      </c>
      <c r="AX252" s="12" t="s">
        <v>84</v>
      </c>
      <c r="AY252" s="230" t="s">
        <v>201</v>
      </c>
    </row>
    <row r="253" spans="2:65" s="1" customFormat="1" ht="16.5" customHeight="1">
      <c r="B253" s="42"/>
      <c r="C253" s="255" t="s">
        <v>707</v>
      </c>
      <c r="D253" s="255" t="s">
        <v>497</v>
      </c>
      <c r="E253" s="256" t="s">
        <v>1799</v>
      </c>
      <c r="F253" s="257" t="s">
        <v>1800</v>
      </c>
      <c r="G253" s="258" t="s">
        <v>335</v>
      </c>
      <c r="H253" s="259">
        <v>0.35399999999999998</v>
      </c>
      <c r="I253" s="260"/>
      <c r="J253" s="261">
        <f>ROUND(I253*H253,2)</f>
        <v>0</v>
      </c>
      <c r="K253" s="257" t="s">
        <v>214</v>
      </c>
      <c r="L253" s="262"/>
      <c r="M253" s="263" t="s">
        <v>21</v>
      </c>
      <c r="N253" s="264" t="s">
        <v>47</v>
      </c>
      <c r="O253" s="43"/>
      <c r="P253" s="211">
        <f>O253*H253</f>
        <v>0</v>
      </c>
      <c r="Q253" s="211">
        <v>1</v>
      </c>
      <c r="R253" s="211">
        <f>Q253*H253</f>
        <v>0.35399999999999998</v>
      </c>
      <c r="S253" s="211">
        <v>0</v>
      </c>
      <c r="T253" s="212">
        <f>S253*H253</f>
        <v>0</v>
      </c>
      <c r="AR253" s="25" t="s">
        <v>593</v>
      </c>
      <c r="AT253" s="25" t="s">
        <v>497</v>
      </c>
      <c r="AU253" s="25" t="s">
        <v>86</v>
      </c>
      <c r="AY253" s="25" t="s">
        <v>201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25" t="s">
        <v>84</v>
      </c>
      <c r="BK253" s="213">
        <f>ROUND(I253*H253,2)</f>
        <v>0</v>
      </c>
      <c r="BL253" s="25" t="s">
        <v>360</v>
      </c>
      <c r="BM253" s="25" t="s">
        <v>1801</v>
      </c>
    </row>
    <row r="254" spans="2:65" s="1" customFormat="1" ht="13.5">
      <c r="B254" s="42"/>
      <c r="C254" s="64"/>
      <c r="D254" s="214" t="s">
        <v>210</v>
      </c>
      <c r="E254" s="64"/>
      <c r="F254" s="215" t="s">
        <v>1800</v>
      </c>
      <c r="G254" s="64"/>
      <c r="H254" s="64"/>
      <c r="I254" s="173"/>
      <c r="J254" s="64"/>
      <c r="K254" s="64"/>
      <c r="L254" s="62"/>
      <c r="M254" s="216"/>
      <c r="N254" s="43"/>
      <c r="O254" s="43"/>
      <c r="P254" s="43"/>
      <c r="Q254" s="43"/>
      <c r="R254" s="43"/>
      <c r="S254" s="43"/>
      <c r="T254" s="79"/>
      <c r="AT254" s="25" t="s">
        <v>210</v>
      </c>
      <c r="AU254" s="25" t="s">
        <v>86</v>
      </c>
    </row>
    <row r="255" spans="2:65" s="12" customFormat="1" ht="13.5">
      <c r="B255" s="220"/>
      <c r="C255" s="221"/>
      <c r="D255" s="214" t="s">
        <v>284</v>
      </c>
      <c r="E255" s="222" t="s">
        <v>21</v>
      </c>
      <c r="F255" s="223" t="s">
        <v>1802</v>
      </c>
      <c r="G255" s="221"/>
      <c r="H255" s="224">
        <v>0.35399999999999998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284</v>
      </c>
      <c r="AU255" s="230" t="s">
        <v>86</v>
      </c>
      <c r="AV255" s="12" t="s">
        <v>86</v>
      </c>
      <c r="AW255" s="12" t="s">
        <v>39</v>
      </c>
      <c r="AX255" s="12" t="s">
        <v>84</v>
      </c>
      <c r="AY255" s="230" t="s">
        <v>201</v>
      </c>
    </row>
    <row r="256" spans="2:65" s="1" customFormat="1" ht="16.5" customHeight="1">
      <c r="B256" s="42"/>
      <c r="C256" s="255" t="s">
        <v>713</v>
      </c>
      <c r="D256" s="255" t="s">
        <v>497</v>
      </c>
      <c r="E256" s="256" t="s">
        <v>1803</v>
      </c>
      <c r="F256" s="257" t="s">
        <v>1804</v>
      </c>
      <c r="G256" s="258" t="s">
        <v>335</v>
      </c>
      <c r="H256" s="259">
        <v>1.9E-2</v>
      </c>
      <c r="I256" s="260"/>
      <c r="J256" s="261">
        <f>ROUND(I256*H256,2)</f>
        <v>0</v>
      </c>
      <c r="K256" s="257" t="s">
        <v>21</v>
      </c>
      <c r="L256" s="262"/>
      <c r="M256" s="263" t="s">
        <v>21</v>
      </c>
      <c r="N256" s="264" t="s">
        <v>47</v>
      </c>
      <c r="O256" s="43"/>
      <c r="P256" s="211">
        <f>O256*H256</f>
        <v>0</v>
      </c>
      <c r="Q256" s="211">
        <v>1</v>
      </c>
      <c r="R256" s="211">
        <f>Q256*H256</f>
        <v>1.9E-2</v>
      </c>
      <c r="S256" s="211">
        <v>0</v>
      </c>
      <c r="T256" s="212">
        <f>S256*H256</f>
        <v>0</v>
      </c>
      <c r="AR256" s="25" t="s">
        <v>593</v>
      </c>
      <c r="AT256" s="25" t="s">
        <v>497</v>
      </c>
      <c r="AU256" s="25" t="s">
        <v>86</v>
      </c>
      <c r="AY256" s="25" t="s">
        <v>201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25" t="s">
        <v>84</v>
      </c>
      <c r="BK256" s="213">
        <f>ROUND(I256*H256,2)</f>
        <v>0</v>
      </c>
      <c r="BL256" s="25" t="s">
        <v>360</v>
      </c>
      <c r="BM256" s="25" t="s">
        <v>1805</v>
      </c>
    </row>
    <row r="257" spans="2:65" s="1" customFormat="1" ht="13.5">
      <c r="B257" s="42"/>
      <c r="C257" s="64"/>
      <c r="D257" s="214" t="s">
        <v>210</v>
      </c>
      <c r="E257" s="64"/>
      <c r="F257" s="215" t="s">
        <v>1804</v>
      </c>
      <c r="G257" s="64"/>
      <c r="H257" s="64"/>
      <c r="I257" s="173"/>
      <c r="J257" s="64"/>
      <c r="K257" s="64"/>
      <c r="L257" s="62"/>
      <c r="M257" s="216"/>
      <c r="N257" s="43"/>
      <c r="O257" s="43"/>
      <c r="P257" s="43"/>
      <c r="Q257" s="43"/>
      <c r="R257" s="43"/>
      <c r="S257" s="43"/>
      <c r="T257" s="79"/>
      <c r="AT257" s="25" t="s">
        <v>210</v>
      </c>
      <c r="AU257" s="25" t="s">
        <v>86</v>
      </c>
    </row>
    <row r="258" spans="2:65" s="12" customFormat="1" ht="13.5">
      <c r="B258" s="220"/>
      <c r="C258" s="221"/>
      <c r="D258" s="214" t="s">
        <v>284</v>
      </c>
      <c r="E258" s="222" t="s">
        <v>21</v>
      </c>
      <c r="F258" s="223" t="s">
        <v>1806</v>
      </c>
      <c r="G258" s="221"/>
      <c r="H258" s="224">
        <v>1.9E-2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284</v>
      </c>
      <c r="AU258" s="230" t="s">
        <v>86</v>
      </c>
      <c r="AV258" s="12" t="s">
        <v>86</v>
      </c>
      <c r="AW258" s="12" t="s">
        <v>39</v>
      </c>
      <c r="AX258" s="12" t="s">
        <v>84</v>
      </c>
      <c r="AY258" s="230" t="s">
        <v>201</v>
      </c>
    </row>
    <row r="259" spans="2:65" s="1" customFormat="1" ht="16.5" customHeight="1">
      <c r="B259" s="42"/>
      <c r="C259" s="202" t="s">
        <v>718</v>
      </c>
      <c r="D259" s="202" t="s">
        <v>204</v>
      </c>
      <c r="E259" s="203" t="s">
        <v>1807</v>
      </c>
      <c r="F259" s="204" t="s">
        <v>1808</v>
      </c>
      <c r="G259" s="205" t="s">
        <v>311</v>
      </c>
      <c r="H259" s="206">
        <v>51.2</v>
      </c>
      <c r="I259" s="207"/>
      <c r="J259" s="208">
        <f>ROUND(I259*H259,2)</f>
        <v>0</v>
      </c>
      <c r="K259" s="204" t="s">
        <v>214</v>
      </c>
      <c r="L259" s="62"/>
      <c r="M259" s="209" t="s">
        <v>21</v>
      </c>
      <c r="N259" s="210" t="s">
        <v>47</v>
      </c>
      <c r="O259" s="43"/>
      <c r="P259" s="211">
        <f>O259*H259</f>
        <v>0</v>
      </c>
      <c r="Q259" s="211">
        <v>0</v>
      </c>
      <c r="R259" s="211">
        <f>Q259*H259</f>
        <v>0</v>
      </c>
      <c r="S259" s="211">
        <v>2.5000000000000001E-2</v>
      </c>
      <c r="T259" s="212">
        <f>S259*H259</f>
        <v>1.2800000000000002</v>
      </c>
      <c r="AR259" s="25" t="s">
        <v>360</v>
      </c>
      <c r="AT259" s="25" t="s">
        <v>204</v>
      </c>
      <c r="AU259" s="25" t="s">
        <v>86</v>
      </c>
      <c r="AY259" s="25" t="s">
        <v>201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25" t="s">
        <v>84</v>
      </c>
      <c r="BK259" s="213">
        <f>ROUND(I259*H259,2)</f>
        <v>0</v>
      </c>
      <c r="BL259" s="25" t="s">
        <v>360</v>
      </c>
      <c r="BM259" s="25" t="s">
        <v>1809</v>
      </c>
    </row>
    <row r="260" spans="2:65" s="1" customFormat="1" ht="13.5">
      <c r="B260" s="42"/>
      <c r="C260" s="64"/>
      <c r="D260" s="214" t="s">
        <v>210</v>
      </c>
      <c r="E260" s="64"/>
      <c r="F260" s="215" t="s">
        <v>1810</v>
      </c>
      <c r="G260" s="64"/>
      <c r="H260" s="64"/>
      <c r="I260" s="173"/>
      <c r="J260" s="64"/>
      <c r="K260" s="64"/>
      <c r="L260" s="62"/>
      <c r="M260" s="216"/>
      <c r="N260" s="43"/>
      <c r="O260" s="43"/>
      <c r="P260" s="43"/>
      <c r="Q260" s="43"/>
      <c r="R260" s="43"/>
      <c r="S260" s="43"/>
      <c r="T260" s="79"/>
      <c r="AT260" s="25" t="s">
        <v>210</v>
      </c>
      <c r="AU260" s="25" t="s">
        <v>86</v>
      </c>
    </row>
    <row r="261" spans="2:65" s="1" customFormat="1" ht="16.5" customHeight="1">
      <c r="B261" s="42"/>
      <c r="C261" s="202" t="s">
        <v>722</v>
      </c>
      <c r="D261" s="202" t="s">
        <v>204</v>
      </c>
      <c r="E261" s="203" t="s">
        <v>1811</v>
      </c>
      <c r="F261" s="204" t="s">
        <v>1812</v>
      </c>
      <c r="G261" s="205" t="s">
        <v>335</v>
      </c>
      <c r="H261" s="206">
        <v>1.323</v>
      </c>
      <c r="I261" s="207"/>
      <c r="J261" s="208">
        <f>ROUND(I261*H261,2)</f>
        <v>0</v>
      </c>
      <c r="K261" s="204" t="s">
        <v>214</v>
      </c>
      <c r="L261" s="62"/>
      <c r="M261" s="209" t="s">
        <v>21</v>
      </c>
      <c r="N261" s="210" t="s">
        <v>47</v>
      </c>
      <c r="O261" s="43"/>
      <c r="P261" s="211">
        <f>O261*H261</f>
        <v>0</v>
      </c>
      <c r="Q261" s="211">
        <v>0</v>
      </c>
      <c r="R261" s="211">
        <f>Q261*H261</f>
        <v>0</v>
      </c>
      <c r="S261" s="211">
        <v>0</v>
      </c>
      <c r="T261" s="212">
        <f>S261*H261</f>
        <v>0</v>
      </c>
      <c r="AR261" s="25" t="s">
        <v>360</v>
      </c>
      <c r="AT261" s="25" t="s">
        <v>204</v>
      </c>
      <c r="AU261" s="25" t="s">
        <v>86</v>
      </c>
      <c r="AY261" s="25" t="s">
        <v>201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25" t="s">
        <v>84</v>
      </c>
      <c r="BK261" s="213">
        <f>ROUND(I261*H261,2)</f>
        <v>0</v>
      </c>
      <c r="BL261" s="25" t="s">
        <v>360</v>
      </c>
      <c r="BM261" s="25" t="s">
        <v>1813</v>
      </c>
    </row>
    <row r="262" spans="2:65" s="1" customFormat="1" ht="27">
      <c r="B262" s="42"/>
      <c r="C262" s="64"/>
      <c r="D262" s="214" t="s">
        <v>210</v>
      </c>
      <c r="E262" s="64"/>
      <c r="F262" s="215" t="s">
        <v>1814</v>
      </c>
      <c r="G262" s="64"/>
      <c r="H262" s="64"/>
      <c r="I262" s="173"/>
      <c r="J262" s="64"/>
      <c r="K262" s="64"/>
      <c r="L262" s="62"/>
      <c r="M262" s="216"/>
      <c r="N262" s="43"/>
      <c r="O262" s="43"/>
      <c r="P262" s="43"/>
      <c r="Q262" s="43"/>
      <c r="R262" s="43"/>
      <c r="S262" s="43"/>
      <c r="T262" s="79"/>
      <c r="AT262" s="25" t="s">
        <v>210</v>
      </c>
      <c r="AU262" s="25" t="s">
        <v>86</v>
      </c>
    </row>
    <row r="263" spans="2:65" s="11" customFormat="1" ht="37.35" customHeight="1">
      <c r="B263" s="186"/>
      <c r="C263" s="187"/>
      <c r="D263" s="188" t="s">
        <v>75</v>
      </c>
      <c r="E263" s="189" t="s">
        <v>198</v>
      </c>
      <c r="F263" s="189" t="s">
        <v>199</v>
      </c>
      <c r="G263" s="187"/>
      <c r="H263" s="187"/>
      <c r="I263" s="190"/>
      <c r="J263" s="191">
        <f>BK263</f>
        <v>0</v>
      </c>
      <c r="K263" s="187"/>
      <c r="L263" s="192"/>
      <c r="M263" s="193"/>
      <c r="N263" s="194"/>
      <c r="O263" s="194"/>
      <c r="P263" s="195">
        <f>SUM(P264:P265)</f>
        <v>0</v>
      </c>
      <c r="Q263" s="194"/>
      <c r="R263" s="195">
        <f>SUM(R264:R265)</f>
        <v>0</v>
      </c>
      <c r="S263" s="194"/>
      <c r="T263" s="196">
        <f>SUM(T264:T265)</f>
        <v>0</v>
      </c>
      <c r="AR263" s="197" t="s">
        <v>200</v>
      </c>
      <c r="AT263" s="198" t="s">
        <v>75</v>
      </c>
      <c r="AU263" s="198" t="s">
        <v>76</v>
      </c>
      <c r="AY263" s="197" t="s">
        <v>201</v>
      </c>
      <c r="BK263" s="199">
        <f>SUM(BK264:BK265)</f>
        <v>0</v>
      </c>
    </row>
    <row r="264" spans="2:65" s="1" customFormat="1" ht="16.5" customHeight="1">
      <c r="B264" s="42"/>
      <c r="C264" s="202" t="s">
        <v>728</v>
      </c>
      <c r="D264" s="202" t="s">
        <v>204</v>
      </c>
      <c r="E264" s="203" t="s">
        <v>1598</v>
      </c>
      <c r="F264" s="204" t="s">
        <v>1599</v>
      </c>
      <c r="G264" s="205" t="s">
        <v>207</v>
      </c>
      <c r="H264" s="206">
        <v>1</v>
      </c>
      <c r="I264" s="207"/>
      <c r="J264" s="208">
        <f>ROUND(I264*H264,2)</f>
        <v>0</v>
      </c>
      <c r="K264" s="204" t="s">
        <v>21</v>
      </c>
      <c r="L264" s="62"/>
      <c r="M264" s="209" t="s">
        <v>21</v>
      </c>
      <c r="N264" s="210" t="s">
        <v>47</v>
      </c>
      <c r="O264" s="43"/>
      <c r="P264" s="211">
        <f>O264*H264</f>
        <v>0</v>
      </c>
      <c r="Q264" s="211">
        <v>0</v>
      </c>
      <c r="R264" s="211">
        <f>Q264*H264</f>
        <v>0</v>
      </c>
      <c r="S264" s="211">
        <v>0</v>
      </c>
      <c r="T264" s="212">
        <f>S264*H264</f>
        <v>0</v>
      </c>
      <c r="AR264" s="25" t="s">
        <v>219</v>
      </c>
      <c r="AT264" s="25" t="s">
        <v>204</v>
      </c>
      <c r="AU264" s="25" t="s">
        <v>84</v>
      </c>
      <c r="AY264" s="25" t="s">
        <v>201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25" t="s">
        <v>84</v>
      </c>
      <c r="BK264" s="213">
        <f>ROUND(I264*H264,2)</f>
        <v>0</v>
      </c>
      <c r="BL264" s="25" t="s">
        <v>219</v>
      </c>
      <c r="BM264" s="25" t="s">
        <v>1815</v>
      </c>
    </row>
    <row r="265" spans="2:65" s="1" customFormat="1" ht="13.5">
      <c r="B265" s="42"/>
      <c r="C265" s="64"/>
      <c r="D265" s="214" t="s">
        <v>210</v>
      </c>
      <c r="E265" s="64"/>
      <c r="F265" s="215" t="s">
        <v>1599</v>
      </c>
      <c r="G265" s="64"/>
      <c r="H265" s="64"/>
      <c r="I265" s="173"/>
      <c r="J265" s="64"/>
      <c r="K265" s="64"/>
      <c r="L265" s="62"/>
      <c r="M265" s="217"/>
      <c r="N265" s="218"/>
      <c r="O265" s="218"/>
      <c r="P265" s="218"/>
      <c r="Q265" s="218"/>
      <c r="R265" s="218"/>
      <c r="S265" s="218"/>
      <c r="T265" s="219"/>
      <c r="AT265" s="25" t="s">
        <v>210</v>
      </c>
      <c r="AU265" s="25" t="s">
        <v>84</v>
      </c>
    </row>
    <row r="266" spans="2:65" s="1" customFormat="1" ht="6.95" customHeight="1">
      <c r="B266" s="57"/>
      <c r="C266" s="58"/>
      <c r="D266" s="58"/>
      <c r="E266" s="58"/>
      <c r="F266" s="58"/>
      <c r="G266" s="58"/>
      <c r="H266" s="58"/>
      <c r="I266" s="149"/>
      <c r="J266" s="58"/>
      <c r="K266" s="58"/>
      <c r="L266" s="62"/>
    </row>
  </sheetData>
  <sheetProtection algorithmName="SHA-512" hashValue="XEAkQIM8UaPZBkCexc3eTF87TZtd5IOh7gBtYawA51WPR7kLYLuxigAaHS2wBF+aaRxQymVUe8oazIMpWLqAfA==" saltValue="tBzyXSSUT2TVOWjt22CEFDVMV19n969U0t4pTQH7qBAQurWT/Tuz8E3IUe4+G+iRGDHO7OY0GmP0AmGcxmd/vA==" spinCount="100000" sheet="1" objects="1" scenarios="1" formatColumns="0" formatRows="0" autoFilter="0"/>
  <autoFilter ref="C85:K265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167</v>
      </c>
      <c r="G1" s="408" t="s">
        <v>168</v>
      </c>
      <c r="H1" s="408"/>
      <c r="I1" s="125"/>
      <c r="J1" s="124" t="s">
        <v>169</v>
      </c>
      <c r="K1" s="123" t="s">
        <v>170</v>
      </c>
      <c r="L1" s="124" t="s">
        <v>171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108</v>
      </c>
    </row>
    <row r="3" spans="1:70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172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16.5" customHeight="1">
      <c r="B7" s="29"/>
      <c r="C7" s="30"/>
      <c r="D7" s="30"/>
      <c r="E7" s="400" t="str">
        <f>'Rekapitulace stavby'!K6</f>
        <v>Malešická, 1. a 2. etapa, 2. etapa Za Vackovem - Habrová</v>
      </c>
      <c r="F7" s="401"/>
      <c r="G7" s="401"/>
      <c r="H7" s="401"/>
      <c r="I7" s="127"/>
      <c r="J7" s="30"/>
      <c r="K7" s="32"/>
    </row>
    <row r="8" spans="1:70" s="1" customFormat="1">
      <c r="B8" s="42"/>
      <c r="C8" s="43"/>
      <c r="D8" s="38" t="s">
        <v>173</v>
      </c>
      <c r="E8" s="43"/>
      <c r="F8" s="43"/>
      <c r="G8" s="43"/>
      <c r="H8" s="43"/>
      <c r="I8" s="128"/>
      <c r="J8" s="43"/>
      <c r="K8" s="46"/>
    </row>
    <row r="9" spans="1:70" s="1" customFormat="1" ht="36.950000000000003" customHeight="1">
      <c r="B9" s="42"/>
      <c r="C9" s="43"/>
      <c r="D9" s="43"/>
      <c r="E9" s="402" t="s">
        <v>1816</v>
      </c>
      <c r="F9" s="403"/>
      <c r="G9" s="403"/>
      <c r="H9" s="403"/>
      <c r="I9" s="128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25. 10. 2018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29</v>
      </c>
      <c r="K14" s="46"/>
    </row>
    <row r="15" spans="1:70" s="1" customFormat="1" ht="18" customHeight="1">
      <c r="B15" s="42"/>
      <c r="C15" s="43"/>
      <c r="D15" s="43"/>
      <c r="E15" s="36" t="s">
        <v>30</v>
      </c>
      <c r="F15" s="43"/>
      <c r="G15" s="43"/>
      <c r="H15" s="43"/>
      <c r="I15" s="129" t="s">
        <v>31</v>
      </c>
      <c r="J15" s="36" t="s">
        <v>32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33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31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35</v>
      </c>
      <c r="E20" s="43"/>
      <c r="F20" s="43"/>
      <c r="G20" s="43"/>
      <c r="H20" s="43"/>
      <c r="I20" s="129" t="s">
        <v>28</v>
      </c>
      <c r="J20" s="36" t="s">
        <v>36</v>
      </c>
      <c r="K20" s="46"/>
    </row>
    <row r="21" spans="2:11" s="1" customFormat="1" ht="18" customHeight="1">
      <c r="B21" s="42"/>
      <c r="C21" s="43"/>
      <c r="D21" s="43"/>
      <c r="E21" s="36" t="s">
        <v>37</v>
      </c>
      <c r="F21" s="43"/>
      <c r="G21" s="43"/>
      <c r="H21" s="43"/>
      <c r="I21" s="129" t="s">
        <v>31</v>
      </c>
      <c r="J21" s="36" t="s">
        <v>38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40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8" t="s">
        <v>21</v>
      </c>
      <c r="F24" s="378"/>
      <c r="G24" s="378"/>
      <c r="H24" s="378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42</v>
      </c>
      <c r="E27" s="43"/>
      <c r="F27" s="43"/>
      <c r="G27" s="43"/>
      <c r="H27" s="43"/>
      <c r="I27" s="128"/>
      <c r="J27" s="138">
        <f>ROUND(J85,2)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9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40">
        <f>ROUND(SUM(BE85:BE526), 2)</f>
        <v>0</v>
      </c>
      <c r="G30" s="43"/>
      <c r="H30" s="43"/>
      <c r="I30" s="141">
        <v>0.21</v>
      </c>
      <c r="J30" s="140">
        <f>ROUND(ROUND((SUM(BE85:BE526)),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40">
        <f>ROUND(SUM(BF85:BF526), 2)</f>
        <v>0</v>
      </c>
      <c r="G31" s="43"/>
      <c r="H31" s="43"/>
      <c r="I31" s="141">
        <v>0.15</v>
      </c>
      <c r="J31" s="140">
        <f>ROUND(ROUND((SUM(BF85:BF526)),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49</v>
      </c>
      <c r="F32" s="140">
        <f>ROUND(SUM(BG85:BG526),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50</v>
      </c>
      <c r="F33" s="140">
        <f>ROUND(SUM(BH85:BH526),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51</v>
      </c>
      <c r="F34" s="140">
        <f>ROUND(SUM(BI85:BI526),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52</v>
      </c>
      <c r="E36" s="80"/>
      <c r="F36" s="80"/>
      <c r="G36" s="144" t="s">
        <v>53</v>
      </c>
      <c r="H36" s="145" t="s">
        <v>54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0000000000003" customHeight="1">
      <c r="B42" s="42"/>
      <c r="C42" s="31" t="s">
        <v>175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0" t="str">
        <f>E7</f>
        <v>Malešická, 1. a 2. etapa, 2. etapa Za Vackovem - Habrová</v>
      </c>
      <c r="F45" s="401"/>
      <c r="G45" s="401"/>
      <c r="H45" s="401"/>
      <c r="I45" s="128"/>
      <c r="J45" s="43"/>
      <c r="K45" s="46"/>
    </row>
    <row r="46" spans="2:11" s="1" customFormat="1" ht="14.45" customHeight="1">
      <c r="B46" s="42"/>
      <c r="C46" s="38" t="s">
        <v>173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2" t="str">
        <f>E9</f>
        <v>SO 301 - Dešťová kanalizace</v>
      </c>
      <c r="F47" s="403"/>
      <c r="G47" s="403"/>
      <c r="H47" s="40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>Praha 3</v>
      </c>
      <c r="G49" s="43"/>
      <c r="H49" s="43"/>
      <c r="I49" s="129" t="s">
        <v>25</v>
      </c>
      <c r="J49" s="130" t="str">
        <f>IF(J12="","",J12)</f>
        <v>25. 10. 2018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29" t="s">
        <v>35</v>
      </c>
      <c r="J51" s="378" t="str">
        <f>E21</f>
        <v>NOVÁK &amp; PARTNER, s.r.o.</v>
      </c>
      <c r="K51" s="46"/>
    </row>
    <row r="52" spans="2:47" s="1" customFormat="1" ht="14.45" customHeight="1">
      <c r="B52" s="42"/>
      <c r="C52" s="38" t="s">
        <v>33</v>
      </c>
      <c r="D52" s="43"/>
      <c r="E52" s="43"/>
      <c r="F52" s="36" t="str">
        <f>IF(E18="","",E18)</f>
        <v/>
      </c>
      <c r="G52" s="43"/>
      <c r="H52" s="43"/>
      <c r="I52" s="128"/>
      <c r="J52" s="404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176</v>
      </c>
      <c r="D54" s="142"/>
      <c r="E54" s="142"/>
      <c r="F54" s="142"/>
      <c r="G54" s="142"/>
      <c r="H54" s="142"/>
      <c r="I54" s="155"/>
      <c r="J54" s="156" t="s">
        <v>177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178</v>
      </c>
      <c r="D56" s="43"/>
      <c r="E56" s="43"/>
      <c r="F56" s="43"/>
      <c r="G56" s="43"/>
      <c r="H56" s="43"/>
      <c r="I56" s="128"/>
      <c r="J56" s="138">
        <f>J85</f>
        <v>0</v>
      </c>
      <c r="K56" s="46"/>
      <c r="AU56" s="25" t="s">
        <v>179</v>
      </c>
    </row>
    <row r="57" spans="2:47" s="8" customFormat="1" ht="24.95" customHeight="1">
      <c r="B57" s="159"/>
      <c r="C57" s="160"/>
      <c r="D57" s="161" t="s">
        <v>272</v>
      </c>
      <c r="E57" s="162"/>
      <c r="F57" s="162"/>
      <c r="G57" s="162"/>
      <c r="H57" s="162"/>
      <c r="I57" s="163"/>
      <c r="J57" s="164">
        <f>J86</f>
        <v>0</v>
      </c>
      <c r="K57" s="165"/>
    </row>
    <row r="58" spans="2:47" s="9" customFormat="1" ht="19.899999999999999" customHeight="1">
      <c r="B58" s="166"/>
      <c r="C58" s="167"/>
      <c r="D58" s="168" t="s">
        <v>273</v>
      </c>
      <c r="E58" s="169"/>
      <c r="F58" s="169"/>
      <c r="G58" s="169"/>
      <c r="H58" s="169"/>
      <c r="I58" s="170"/>
      <c r="J58" s="171">
        <f>J87</f>
        <v>0</v>
      </c>
      <c r="K58" s="172"/>
    </row>
    <row r="59" spans="2:47" s="9" customFormat="1" ht="19.899999999999999" customHeight="1">
      <c r="B59" s="166"/>
      <c r="C59" s="167"/>
      <c r="D59" s="168" t="s">
        <v>418</v>
      </c>
      <c r="E59" s="169"/>
      <c r="F59" s="169"/>
      <c r="G59" s="169"/>
      <c r="H59" s="169"/>
      <c r="I59" s="170"/>
      <c r="J59" s="171">
        <f>J283</f>
        <v>0</v>
      </c>
      <c r="K59" s="172"/>
    </row>
    <row r="60" spans="2:47" s="9" customFormat="1" ht="19.899999999999999" customHeight="1">
      <c r="B60" s="166"/>
      <c r="C60" s="167"/>
      <c r="D60" s="168" t="s">
        <v>419</v>
      </c>
      <c r="E60" s="169"/>
      <c r="F60" s="169"/>
      <c r="G60" s="169"/>
      <c r="H60" s="169"/>
      <c r="I60" s="170"/>
      <c r="J60" s="171">
        <f>J292</f>
        <v>0</v>
      </c>
      <c r="K60" s="172"/>
    </row>
    <row r="61" spans="2:47" s="9" customFormat="1" ht="19.899999999999999" customHeight="1">
      <c r="B61" s="166"/>
      <c r="C61" s="167"/>
      <c r="D61" s="168" t="s">
        <v>420</v>
      </c>
      <c r="E61" s="169"/>
      <c r="F61" s="169"/>
      <c r="G61" s="169"/>
      <c r="H61" s="169"/>
      <c r="I61" s="170"/>
      <c r="J61" s="171">
        <f>J307</f>
        <v>0</v>
      </c>
      <c r="K61" s="172"/>
    </row>
    <row r="62" spans="2:47" s="9" customFormat="1" ht="19.899999999999999" customHeight="1">
      <c r="B62" s="166"/>
      <c r="C62" s="167"/>
      <c r="D62" s="168" t="s">
        <v>1817</v>
      </c>
      <c r="E62" s="169"/>
      <c r="F62" s="169"/>
      <c r="G62" s="169"/>
      <c r="H62" s="169"/>
      <c r="I62" s="170"/>
      <c r="J62" s="171">
        <f>J352</f>
        <v>0</v>
      </c>
      <c r="K62" s="172"/>
    </row>
    <row r="63" spans="2:47" s="9" customFormat="1" ht="19.899999999999999" customHeight="1">
      <c r="B63" s="166"/>
      <c r="C63" s="167"/>
      <c r="D63" s="168" t="s">
        <v>274</v>
      </c>
      <c r="E63" s="169"/>
      <c r="F63" s="169"/>
      <c r="G63" s="169"/>
      <c r="H63" s="169"/>
      <c r="I63" s="170"/>
      <c r="J63" s="171">
        <f>J513</f>
        <v>0</v>
      </c>
      <c r="K63" s="172"/>
    </row>
    <row r="64" spans="2:47" s="9" customFormat="1" ht="19.899999999999999" customHeight="1">
      <c r="B64" s="166"/>
      <c r="C64" s="167"/>
      <c r="D64" s="168" t="s">
        <v>275</v>
      </c>
      <c r="E64" s="169"/>
      <c r="F64" s="169"/>
      <c r="G64" s="169"/>
      <c r="H64" s="169"/>
      <c r="I64" s="170"/>
      <c r="J64" s="171">
        <f>J517</f>
        <v>0</v>
      </c>
      <c r="K64" s="172"/>
    </row>
    <row r="65" spans="2:12" s="9" customFormat="1" ht="19.899999999999999" customHeight="1">
      <c r="B65" s="166"/>
      <c r="C65" s="167"/>
      <c r="D65" s="168" t="s">
        <v>422</v>
      </c>
      <c r="E65" s="169"/>
      <c r="F65" s="169"/>
      <c r="G65" s="169"/>
      <c r="H65" s="169"/>
      <c r="I65" s="170"/>
      <c r="J65" s="171">
        <f>J524</f>
        <v>0</v>
      </c>
      <c r="K65" s="172"/>
    </row>
    <row r="66" spans="2:12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0000000000003" customHeight="1">
      <c r="B72" s="42"/>
      <c r="C72" s="63" t="s">
        <v>184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05" t="str">
        <f>E7</f>
        <v>Malešická, 1. a 2. etapa, 2. etapa Za Vackovem - Habrová</v>
      </c>
      <c r="F75" s="406"/>
      <c r="G75" s="406"/>
      <c r="H75" s="406"/>
      <c r="I75" s="173"/>
      <c r="J75" s="64"/>
      <c r="K75" s="64"/>
      <c r="L75" s="62"/>
    </row>
    <row r="76" spans="2:12" s="1" customFormat="1" ht="14.45" customHeight="1">
      <c r="B76" s="42"/>
      <c r="C76" s="66" t="s">
        <v>173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7.25" customHeight="1">
      <c r="B77" s="42"/>
      <c r="C77" s="64"/>
      <c r="D77" s="64"/>
      <c r="E77" s="393" t="str">
        <f>E9</f>
        <v>SO 301 - Dešťová kanalizace</v>
      </c>
      <c r="F77" s="407"/>
      <c r="G77" s="407"/>
      <c r="H77" s="407"/>
      <c r="I77" s="173"/>
      <c r="J77" s="64"/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8" customHeight="1">
      <c r="B79" s="42"/>
      <c r="C79" s="66" t="s">
        <v>23</v>
      </c>
      <c r="D79" s="64"/>
      <c r="E79" s="64"/>
      <c r="F79" s="174" t="str">
        <f>F12</f>
        <v>Praha 3</v>
      </c>
      <c r="G79" s="64"/>
      <c r="H79" s="64"/>
      <c r="I79" s="175" t="s">
        <v>25</v>
      </c>
      <c r="J79" s="74" t="str">
        <f>IF(J12="","",J12)</f>
        <v>25. 10. 2018</v>
      </c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65" s="1" customFormat="1">
      <c r="B81" s="42"/>
      <c r="C81" s="66" t="s">
        <v>27</v>
      </c>
      <c r="D81" s="64"/>
      <c r="E81" s="64"/>
      <c r="F81" s="174" t="str">
        <f>E15</f>
        <v>Technická správa komunikací hl. m. Prahy</v>
      </c>
      <c r="G81" s="64"/>
      <c r="H81" s="64"/>
      <c r="I81" s="175" t="s">
        <v>35</v>
      </c>
      <c r="J81" s="174" t="str">
        <f>E21</f>
        <v>NOVÁK &amp; PARTNER, s.r.o.</v>
      </c>
      <c r="K81" s="64"/>
      <c r="L81" s="62"/>
    </row>
    <row r="82" spans="2:65" s="1" customFormat="1" ht="14.45" customHeight="1">
      <c r="B82" s="42"/>
      <c r="C82" s="66" t="s">
        <v>33</v>
      </c>
      <c r="D82" s="64"/>
      <c r="E82" s="64"/>
      <c r="F82" s="174" t="str">
        <f>IF(E18="","",E18)</f>
        <v/>
      </c>
      <c r="G82" s="64"/>
      <c r="H82" s="64"/>
      <c r="I82" s="173"/>
      <c r="J82" s="64"/>
      <c r="K82" s="64"/>
      <c r="L82" s="62"/>
    </row>
    <row r="83" spans="2:65" s="1" customFormat="1" ht="10.3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65" s="10" customFormat="1" ht="29.25" customHeight="1">
      <c r="B84" s="176"/>
      <c r="C84" s="177" t="s">
        <v>185</v>
      </c>
      <c r="D84" s="178" t="s">
        <v>61</v>
      </c>
      <c r="E84" s="178" t="s">
        <v>57</v>
      </c>
      <c r="F84" s="178" t="s">
        <v>186</v>
      </c>
      <c r="G84" s="178" t="s">
        <v>187</v>
      </c>
      <c r="H84" s="178" t="s">
        <v>188</v>
      </c>
      <c r="I84" s="179" t="s">
        <v>189</v>
      </c>
      <c r="J84" s="178" t="s">
        <v>177</v>
      </c>
      <c r="K84" s="180" t="s">
        <v>190</v>
      </c>
      <c r="L84" s="181"/>
      <c r="M84" s="82" t="s">
        <v>191</v>
      </c>
      <c r="N84" s="83" t="s">
        <v>46</v>
      </c>
      <c r="O84" s="83" t="s">
        <v>192</v>
      </c>
      <c r="P84" s="83" t="s">
        <v>193</v>
      </c>
      <c r="Q84" s="83" t="s">
        <v>194</v>
      </c>
      <c r="R84" s="83" t="s">
        <v>195</v>
      </c>
      <c r="S84" s="83" t="s">
        <v>196</v>
      </c>
      <c r="T84" s="84" t="s">
        <v>197</v>
      </c>
    </row>
    <row r="85" spans="2:65" s="1" customFormat="1" ht="29.25" customHeight="1">
      <c r="B85" s="42"/>
      <c r="C85" s="88" t="s">
        <v>178</v>
      </c>
      <c r="D85" s="64"/>
      <c r="E85" s="64"/>
      <c r="F85" s="64"/>
      <c r="G85" s="64"/>
      <c r="H85" s="64"/>
      <c r="I85" s="173"/>
      <c r="J85" s="182">
        <f>BK85</f>
        <v>0</v>
      </c>
      <c r="K85" s="64"/>
      <c r="L85" s="62"/>
      <c r="M85" s="85"/>
      <c r="N85" s="86"/>
      <c r="O85" s="86"/>
      <c r="P85" s="183">
        <f>P86</f>
        <v>0</v>
      </c>
      <c r="Q85" s="86"/>
      <c r="R85" s="183">
        <f>R86</f>
        <v>450.57175003000003</v>
      </c>
      <c r="S85" s="86"/>
      <c r="T85" s="184">
        <f>T86</f>
        <v>0.71500000000000008</v>
      </c>
      <c r="AT85" s="25" t="s">
        <v>75</v>
      </c>
      <c r="AU85" s="25" t="s">
        <v>179</v>
      </c>
      <c r="BK85" s="185">
        <f>BK86</f>
        <v>0</v>
      </c>
    </row>
    <row r="86" spans="2:65" s="11" customFormat="1" ht="37.35" customHeight="1">
      <c r="B86" s="186"/>
      <c r="C86" s="187"/>
      <c r="D86" s="188" t="s">
        <v>75</v>
      </c>
      <c r="E86" s="189" t="s">
        <v>276</v>
      </c>
      <c r="F86" s="189" t="s">
        <v>277</v>
      </c>
      <c r="G86" s="187"/>
      <c r="H86" s="187"/>
      <c r="I86" s="190"/>
      <c r="J86" s="191">
        <f>BK86</f>
        <v>0</v>
      </c>
      <c r="K86" s="187"/>
      <c r="L86" s="192"/>
      <c r="M86" s="193"/>
      <c r="N86" s="194"/>
      <c r="O86" s="194"/>
      <c r="P86" s="195">
        <f>P87+P283+P292+P307+P352+P513+P517+P524</f>
        <v>0</v>
      </c>
      <c r="Q86" s="194"/>
      <c r="R86" s="195">
        <f>R87+R283+R292+R307+R352+R513+R517+R524</f>
        <v>450.57175003000003</v>
      </c>
      <c r="S86" s="194"/>
      <c r="T86" s="196">
        <f>T87+T283+T292+T307+T352+T513+T517+T524</f>
        <v>0.71500000000000008</v>
      </c>
      <c r="AR86" s="197" t="s">
        <v>84</v>
      </c>
      <c r="AT86" s="198" t="s">
        <v>75</v>
      </c>
      <c r="AU86" s="198" t="s">
        <v>76</v>
      </c>
      <c r="AY86" s="197" t="s">
        <v>201</v>
      </c>
      <c r="BK86" s="199">
        <f>BK87+BK283+BK292+BK307+BK352+BK513+BK517+BK524</f>
        <v>0</v>
      </c>
    </row>
    <row r="87" spans="2:65" s="11" customFormat="1" ht="19.899999999999999" customHeight="1">
      <c r="B87" s="186"/>
      <c r="C87" s="187"/>
      <c r="D87" s="188" t="s">
        <v>75</v>
      </c>
      <c r="E87" s="200" t="s">
        <v>84</v>
      </c>
      <c r="F87" s="200" t="s">
        <v>278</v>
      </c>
      <c r="G87" s="187"/>
      <c r="H87" s="187"/>
      <c r="I87" s="190"/>
      <c r="J87" s="201">
        <f>BK87</f>
        <v>0</v>
      </c>
      <c r="K87" s="187"/>
      <c r="L87" s="192"/>
      <c r="M87" s="193"/>
      <c r="N87" s="194"/>
      <c r="O87" s="194"/>
      <c r="P87" s="195">
        <f>SUM(P88:P282)</f>
        <v>0</v>
      </c>
      <c r="Q87" s="194"/>
      <c r="R87" s="195">
        <f>SUM(R88:R282)</f>
        <v>40.447202689999997</v>
      </c>
      <c r="S87" s="194"/>
      <c r="T87" s="196">
        <f>SUM(T88:T282)</f>
        <v>0</v>
      </c>
      <c r="AR87" s="197" t="s">
        <v>84</v>
      </c>
      <c r="AT87" s="198" t="s">
        <v>75</v>
      </c>
      <c r="AU87" s="198" t="s">
        <v>84</v>
      </c>
      <c r="AY87" s="197" t="s">
        <v>201</v>
      </c>
      <c r="BK87" s="199">
        <f>SUM(BK88:BK282)</f>
        <v>0</v>
      </c>
    </row>
    <row r="88" spans="2:65" s="1" customFormat="1" ht="16.5" customHeight="1">
      <c r="B88" s="42"/>
      <c r="C88" s="202" t="s">
        <v>84</v>
      </c>
      <c r="D88" s="202" t="s">
        <v>204</v>
      </c>
      <c r="E88" s="203" t="s">
        <v>1818</v>
      </c>
      <c r="F88" s="204" t="s">
        <v>1819</v>
      </c>
      <c r="G88" s="205" t="s">
        <v>311</v>
      </c>
      <c r="H88" s="206">
        <v>140.4</v>
      </c>
      <c r="I88" s="207"/>
      <c r="J88" s="208">
        <f>ROUND(I88*H88,2)</f>
        <v>0</v>
      </c>
      <c r="K88" s="204" t="s">
        <v>214</v>
      </c>
      <c r="L88" s="62"/>
      <c r="M88" s="209" t="s">
        <v>21</v>
      </c>
      <c r="N88" s="210" t="s">
        <v>47</v>
      </c>
      <c r="O88" s="43"/>
      <c r="P88" s="211">
        <f>O88*H88</f>
        <v>0</v>
      </c>
      <c r="Q88" s="211">
        <v>9.5200000000000007E-3</v>
      </c>
      <c r="R88" s="211">
        <f>Q88*H88</f>
        <v>1.3366080000000002</v>
      </c>
      <c r="S88" s="211">
        <v>0</v>
      </c>
      <c r="T88" s="212">
        <f>S88*H88</f>
        <v>0</v>
      </c>
      <c r="AR88" s="25" t="s">
        <v>219</v>
      </c>
      <c r="AT88" s="25" t="s">
        <v>204</v>
      </c>
      <c r="AU88" s="25" t="s">
        <v>86</v>
      </c>
      <c r="AY88" s="25" t="s">
        <v>201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84</v>
      </c>
      <c r="BK88" s="213">
        <f>ROUND(I88*H88,2)</f>
        <v>0</v>
      </c>
      <c r="BL88" s="25" t="s">
        <v>219</v>
      </c>
      <c r="BM88" s="25" t="s">
        <v>1820</v>
      </c>
    </row>
    <row r="89" spans="2:65" s="1" customFormat="1" ht="13.5">
      <c r="B89" s="42"/>
      <c r="C89" s="64"/>
      <c r="D89" s="214" t="s">
        <v>210</v>
      </c>
      <c r="E89" s="64"/>
      <c r="F89" s="215" t="s">
        <v>1821</v>
      </c>
      <c r="G89" s="64"/>
      <c r="H89" s="64"/>
      <c r="I89" s="173"/>
      <c r="J89" s="64"/>
      <c r="K89" s="64"/>
      <c r="L89" s="62"/>
      <c r="M89" s="216"/>
      <c r="N89" s="43"/>
      <c r="O89" s="43"/>
      <c r="P89" s="43"/>
      <c r="Q89" s="43"/>
      <c r="R89" s="43"/>
      <c r="S89" s="43"/>
      <c r="T89" s="79"/>
      <c r="AT89" s="25" t="s">
        <v>210</v>
      </c>
      <c r="AU89" s="25" t="s">
        <v>86</v>
      </c>
    </row>
    <row r="90" spans="2:65" s="12" customFormat="1" ht="13.5">
      <c r="B90" s="220"/>
      <c r="C90" s="221"/>
      <c r="D90" s="214" t="s">
        <v>284</v>
      </c>
      <c r="E90" s="222" t="s">
        <v>21</v>
      </c>
      <c r="F90" s="223" t="s">
        <v>1822</v>
      </c>
      <c r="G90" s="221"/>
      <c r="H90" s="224">
        <v>140.4</v>
      </c>
      <c r="I90" s="225"/>
      <c r="J90" s="221"/>
      <c r="K90" s="221"/>
      <c r="L90" s="226"/>
      <c r="M90" s="227"/>
      <c r="N90" s="228"/>
      <c r="O90" s="228"/>
      <c r="P90" s="228"/>
      <c r="Q90" s="228"/>
      <c r="R90" s="228"/>
      <c r="S90" s="228"/>
      <c r="T90" s="229"/>
      <c r="AT90" s="230" t="s">
        <v>284</v>
      </c>
      <c r="AU90" s="230" t="s">
        <v>86</v>
      </c>
      <c r="AV90" s="12" t="s">
        <v>86</v>
      </c>
      <c r="AW90" s="12" t="s">
        <v>39</v>
      </c>
      <c r="AX90" s="12" t="s">
        <v>84</v>
      </c>
      <c r="AY90" s="230" t="s">
        <v>201</v>
      </c>
    </row>
    <row r="91" spans="2:65" s="1" customFormat="1" ht="16.5" customHeight="1">
      <c r="B91" s="42"/>
      <c r="C91" s="202" t="s">
        <v>86</v>
      </c>
      <c r="D91" s="202" t="s">
        <v>204</v>
      </c>
      <c r="E91" s="203" t="s">
        <v>1165</v>
      </c>
      <c r="F91" s="204" t="s">
        <v>1166</v>
      </c>
      <c r="G91" s="205" t="s">
        <v>1167</v>
      </c>
      <c r="H91" s="206">
        <v>720</v>
      </c>
      <c r="I91" s="207"/>
      <c r="J91" s="208">
        <f>ROUND(I91*H91,2)</f>
        <v>0</v>
      </c>
      <c r="K91" s="204" t="s">
        <v>214</v>
      </c>
      <c r="L91" s="62"/>
      <c r="M91" s="209" t="s">
        <v>21</v>
      </c>
      <c r="N91" s="210" t="s">
        <v>47</v>
      </c>
      <c r="O91" s="43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219</v>
      </c>
      <c r="AT91" s="25" t="s">
        <v>204</v>
      </c>
      <c r="AU91" s="25" t="s">
        <v>86</v>
      </c>
      <c r="AY91" s="25" t="s">
        <v>201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84</v>
      </c>
      <c r="BK91" s="213">
        <f>ROUND(I91*H91,2)</f>
        <v>0</v>
      </c>
      <c r="BL91" s="25" t="s">
        <v>219</v>
      </c>
      <c r="BM91" s="25" t="s">
        <v>1823</v>
      </c>
    </row>
    <row r="92" spans="2:65" s="1" customFormat="1" ht="13.5">
      <c r="B92" s="42"/>
      <c r="C92" s="64"/>
      <c r="D92" s="214" t="s">
        <v>210</v>
      </c>
      <c r="E92" s="64"/>
      <c r="F92" s="215" t="s">
        <v>1169</v>
      </c>
      <c r="G92" s="64"/>
      <c r="H92" s="64"/>
      <c r="I92" s="173"/>
      <c r="J92" s="64"/>
      <c r="K92" s="64"/>
      <c r="L92" s="62"/>
      <c r="M92" s="216"/>
      <c r="N92" s="43"/>
      <c r="O92" s="43"/>
      <c r="P92" s="43"/>
      <c r="Q92" s="43"/>
      <c r="R92" s="43"/>
      <c r="S92" s="43"/>
      <c r="T92" s="79"/>
      <c r="AT92" s="25" t="s">
        <v>210</v>
      </c>
      <c r="AU92" s="25" t="s">
        <v>86</v>
      </c>
    </row>
    <row r="93" spans="2:65" s="12" customFormat="1" ht="13.5">
      <c r="B93" s="220"/>
      <c r="C93" s="221"/>
      <c r="D93" s="214" t="s">
        <v>284</v>
      </c>
      <c r="E93" s="222" t="s">
        <v>21</v>
      </c>
      <c r="F93" s="223" t="s">
        <v>1824</v>
      </c>
      <c r="G93" s="221"/>
      <c r="H93" s="224">
        <v>720</v>
      </c>
      <c r="I93" s="225"/>
      <c r="J93" s="221"/>
      <c r="K93" s="221"/>
      <c r="L93" s="226"/>
      <c r="M93" s="227"/>
      <c r="N93" s="228"/>
      <c r="O93" s="228"/>
      <c r="P93" s="228"/>
      <c r="Q93" s="228"/>
      <c r="R93" s="228"/>
      <c r="S93" s="228"/>
      <c r="T93" s="229"/>
      <c r="AT93" s="230" t="s">
        <v>284</v>
      </c>
      <c r="AU93" s="230" t="s">
        <v>86</v>
      </c>
      <c r="AV93" s="12" t="s">
        <v>86</v>
      </c>
      <c r="AW93" s="12" t="s">
        <v>39</v>
      </c>
      <c r="AX93" s="12" t="s">
        <v>84</v>
      </c>
      <c r="AY93" s="230" t="s">
        <v>201</v>
      </c>
    </row>
    <row r="94" spans="2:65" s="1" customFormat="1" ht="25.5" customHeight="1">
      <c r="B94" s="42"/>
      <c r="C94" s="202" t="s">
        <v>121</v>
      </c>
      <c r="D94" s="202" t="s">
        <v>204</v>
      </c>
      <c r="E94" s="203" t="s">
        <v>1171</v>
      </c>
      <c r="F94" s="204" t="s">
        <v>1172</v>
      </c>
      <c r="G94" s="205" t="s">
        <v>1173</v>
      </c>
      <c r="H94" s="206">
        <v>60</v>
      </c>
      <c r="I94" s="207"/>
      <c r="J94" s="208">
        <f>ROUND(I94*H94,2)</f>
        <v>0</v>
      </c>
      <c r="K94" s="204" t="s">
        <v>214</v>
      </c>
      <c r="L94" s="62"/>
      <c r="M94" s="209" t="s">
        <v>21</v>
      </c>
      <c r="N94" s="210" t="s">
        <v>47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219</v>
      </c>
      <c r="AT94" s="25" t="s">
        <v>204</v>
      </c>
      <c r="AU94" s="25" t="s">
        <v>86</v>
      </c>
      <c r="AY94" s="25" t="s">
        <v>201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84</v>
      </c>
      <c r="BK94" s="213">
        <f>ROUND(I94*H94,2)</f>
        <v>0</v>
      </c>
      <c r="BL94" s="25" t="s">
        <v>219</v>
      </c>
      <c r="BM94" s="25" t="s">
        <v>1825</v>
      </c>
    </row>
    <row r="95" spans="2:65" s="1" customFormat="1" ht="27">
      <c r="B95" s="42"/>
      <c r="C95" s="64"/>
      <c r="D95" s="214" t="s">
        <v>210</v>
      </c>
      <c r="E95" s="64"/>
      <c r="F95" s="215" t="s">
        <v>1175</v>
      </c>
      <c r="G95" s="64"/>
      <c r="H95" s="64"/>
      <c r="I95" s="173"/>
      <c r="J95" s="64"/>
      <c r="K95" s="64"/>
      <c r="L95" s="62"/>
      <c r="M95" s="216"/>
      <c r="N95" s="43"/>
      <c r="O95" s="43"/>
      <c r="P95" s="43"/>
      <c r="Q95" s="43"/>
      <c r="R95" s="43"/>
      <c r="S95" s="43"/>
      <c r="T95" s="79"/>
      <c r="AT95" s="25" t="s">
        <v>210</v>
      </c>
      <c r="AU95" s="25" t="s">
        <v>86</v>
      </c>
    </row>
    <row r="96" spans="2:65" s="12" customFormat="1" ht="13.5">
      <c r="B96" s="220"/>
      <c r="C96" s="221"/>
      <c r="D96" s="214" t="s">
        <v>284</v>
      </c>
      <c r="E96" s="222" t="s">
        <v>21</v>
      </c>
      <c r="F96" s="223" t="s">
        <v>1826</v>
      </c>
      <c r="G96" s="221"/>
      <c r="H96" s="224">
        <v>60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284</v>
      </c>
      <c r="AU96" s="230" t="s">
        <v>86</v>
      </c>
      <c r="AV96" s="12" t="s">
        <v>86</v>
      </c>
      <c r="AW96" s="12" t="s">
        <v>39</v>
      </c>
      <c r="AX96" s="12" t="s">
        <v>84</v>
      </c>
      <c r="AY96" s="230" t="s">
        <v>201</v>
      </c>
    </row>
    <row r="97" spans="2:65" s="1" customFormat="1" ht="16.5" customHeight="1">
      <c r="B97" s="42"/>
      <c r="C97" s="202" t="s">
        <v>219</v>
      </c>
      <c r="D97" s="202" t="s">
        <v>204</v>
      </c>
      <c r="E97" s="203" t="s">
        <v>1827</v>
      </c>
      <c r="F97" s="204" t="s">
        <v>1828</v>
      </c>
      <c r="G97" s="205" t="s">
        <v>311</v>
      </c>
      <c r="H97" s="206">
        <v>9.3000000000000007</v>
      </c>
      <c r="I97" s="207"/>
      <c r="J97" s="208">
        <f>ROUND(I97*H97,2)</f>
        <v>0</v>
      </c>
      <c r="K97" s="204" t="s">
        <v>214</v>
      </c>
      <c r="L97" s="62"/>
      <c r="M97" s="209" t="s">
        <v>21</v>
      </c>
      <c r="N97" s="210" t="s">
        <v>47</v>
      </c>
      <c r="O97" s="43"/>
      <c r="P97" s="211">
        <f>O97*H97</f>
        <v>0</v>
      </c>
      <c r="Q97" s="211">
        <v>8.6800000000000002E-3</v>
      </c>
      <c r="R97" s="211">
        <f>Q97*H97</f>
        <v>8.0724000000000004E-2</v>
      </c>
      <c r="S97" s="211">
        <v>0</v>
      </c>
      <c r="T97" s="212">
        <f>S97*H97</f>
        <v>0</v>
      </c>
      <c r="AR97" s="25" t="s">
        <v>219</v>
      </c>
      <c r="AT97" s="25" t="s">
        <v>204</v>
      </c>
      <c r="AU97" s="25" t="s">
        <v>86</v>
      </c>
      <c r="AY97" s="25" t="s">
        <v>201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84</v>
      </c>
      <c r="BK97" s="213">
        <f>ROUND(I97*H97,2)</f>
        <v>0</v>
      </c>
      <c r="BL97" s="25" t="s">
        <v>219</v>
      </c>
      <c r="BM97" s="25" t="s">
        <v>1829</v>
      </c>
    </row>
    <row r="98" spans="2:65" s="1" customFormat="1" ht="54">
      <c r="B98" s="42"/>
      <c r="C98" s="64"/>
      <c r="D98" s="214" t="s">
        <v>210</v>
      </c>
      <c r="E98" s="64"/>
      <c r="F98" s="215" t="s">
        <v>1830</v>
      </c>
      <c r="G98" s="64"/>
      <c r="H98" s="64"/>
      <c r="I98" s="173"/>
      <c r="J98" s="64"/>
      <c r="K98" s="64"/>
      <c r="L98" s="62"/>
      <c r="M98" s="216"/>
      <c r="N98" s="43"/>
      <c r="O98" s="43"/>
      <c r="P98" s="43"/>
      <c r="Q98" s="43"/>
      <c r="R98" s="43"/>
      <c r="S98" s="43"/>
      <c r="T98" s="79"/>
      <c r="AT98" s="25" t="s">
        <v>210</v>
      </c>
      <c r="AU98" s="25" t="s">
        <v>86</v>
      </c>
    </row>
    <row r="99" spans="2:65" s="12" customFormat="1" ht="13.5">
      <c r="B99" s="220"/>
      <c r="C99" s="221"/>
      <c r="D99" s="214" t="s">
        <v>284</v>
      </c>
      <c r="E99" s="222" t="s">
        <v>21</v>
      </c>
      <c r="F99" s="223" t="s">
        <v>1831</v>
      </c>
      <c r="G99" s="221"/>
      <c r="H99" s="224">
        <v>2.6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284</v>
      </c>
      <c r="AU99" s="230" t="s">
        <v>86</v>
      </c>
      <c r="AV99" s="12" t="s">
        <v>86</v>
      </c>
      <c r="AW99" s="12" t="s">
        <v>39</v>
      </c>
      <c r="AX99" s="12" t="s">
        <v>76</v>
      </c>
      <c r="AY99" s="230" t="s">
        <v>201</v>
      </c>
    </row>
    <row r="100" spans="2:65" s="12" customFormat="1" ht="13.5">
      <c r="B100" s="220"/>
      <c r="C100" s="221"/>
      <c r="D100" s="214" t="s">
        <v>284</v>
      </c>
      <c r="E100" s="222" t="s">
        <v>21</v>
      </c>
      <c r="F100" s="223" t="s">
        <v>1832</v>
      </c>
      <c r="G100" s="221"/>
      <c r="H100" s="224">
        <v>1.3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284</v>
      </c>
      <c r="AU100" s="230" t="s">
        <v>86</v>
      </c>
      <c r="AV100" s="12" t="s">
        <v>86</v>
      </c>
      <c r="AW100" s="12" t="s">
        <v>39</v>
      </c>
      <c r="AX100" s="12" t="s">
        <v>76</v>
      </c>
      <c r="AY100" s="230" t="s">
        <v>201</v>
      </c>
    </row>
    <row r="101" spans="2:65" s="12" customFormat="1" ht="13.5">
      <c r="B101" s="220"/>
      <c r="C101" s="221"/>
      <c r="D101" s="214" t="s">
        <v>284</v>
      </c>
      <c r="E101" s="222" t="s">
        <v>21</v>
      </c>
      <c r="F101" s="223" t="s">
        <v>1833</v>
      </c>
      <c r="G101" s="221"/>
      <c r="H101" s="224">
        <v>2.6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284</v>
      </c>
      <c r="AU101" s="230" t="s">
        <v>86</v>
      </c>
      <c r="AV101" s="12" t="s">
        <v>86</v>
      </c>
      <c r="AW101" s="12" t="s">
        <v>39</v>
      </c>
      <c r="AX101" s="12" t="s">
        <v>76</v>
      </c>
      <c r="AY101" s="230" t="s">
        <v>201</v>
      </c>
    </row>
    <row r="102" spans="2:65" s="12" customFormat="1" ht="13.5">
      <c r="B102" s="220"/>
      <c r="C102" s="221"/>
      <c r="D102" s="214" t="s">
        <v>284</v>
      </c>
      <c r="E102" s="222" t="s">
        <v>21</v>
      </c>
      <c r="F102" s="223" t="s">
        <v>1834</v>
      </c>
      <c r="G102" s="221"/>
      <c r="H102" s="224">
        <v>1.3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284</v>
      </c>
      <c r="AU102" s="230" t="s">
        <v>86</v>
      </c>
      <c r="AV102" s="12" t="s">
        <v>86</v>
      </c>
      <c r="AW102" s="12" t="s">
        <v>39</v>
      </c>
      <c r="AX102" s="12" t="s">
        <v>76</v>
      </c>
      <c r="AY102" s="230" t="s">
        <v>201</v>
      </c>
    </row>
    <row r="103" spans="2:65" s="12" customFormat="1" ht="13.5">
      <c r="B103" s="220"/>
      <c r="C103" s="221"/>
      <c r="D103" s="214" t="s">
        <v>284</v>
      </c>
      <c r="E103" s="222" t="s">
        <v>21</v>
      </c>
      <c r="F103" s="223" t="s">
        <v>1835</v>
      </c>
      <c r="G103" s="221"/>
      <c r="H103" s="224">
        <v>1.5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284</v>
      </c>
      <c r="AU103" s="230" t="s">
        <v>86</v>
      </c>
      <c r="AV103" s="12" t="s">
        <v>86</v>
      </c>
      <c r="AW103" s="12" t="s">
        <v>39</v>
      </c>
      <c r="AX103" s="12" t="s">
        <v>76</v>
      </c>
      <c r="AY103" s="230" t="s">
        <v>201</v>
      </c>
    </row>
    <row r="104" spans="2:65" s="13" customFormat="1" ht="13.5">
      <c r="B104" s="231"/>
      <c r="C104" s="232"/>
      <c r="D104" s="214" t="s">
        <v>284</v>
      </c>
      <c r="E104" s="233" t="s">
        <v>21</v>
      </c>
      <c r="F104" s="234" t="s">
        <v>293</v>
      </c>
      <c r="G104" s="232"/>
      <c r="H104" s="235">
        <v>9.3000000000000007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284</v>
      </c>
      <c r="AU104" s="241" t="s">
        <v>86</v>
      </c>
      <c r="AV104" s="13" t="s">
        <v>219</v>
      </c>
      <c r="AW104" s="13" t="s">
        <v>39</v>
      </c>
      <c r="AX104" s="13" t="s">
        <v>84</v>
      </c>
      <c r="AY104" s="241" t="s">
        <v>201</v>
      </c>
    </row>
    <row r="105" spans="2:65" s="1" customFormat="1" ht="16.5" customHeight="1">
      <c r="B105" s="42"/>
      <c r="C105" s="202" t="s">
        <v>200</v>
      </c>
      <c r="D105" s="202" t="s">
        <v>204</v>
      </c>
      <c r="E105" s="203" t="s">
        <v>1836</v>
      </c>
      <c r="F105" s="204" t="s">
        <v>1837</v>
      </c>
      <c r="G105" s="205" t="s">
        <v>311</v>
      </c>
      <c r="H105" s="206">
        <v>4.0999999999999996</v>
      </c>
      <c r="I105" s="207"/>
      <c r="J105" s="208">
        <f>ROUND(I105*H105,2)</f>
        <v>0</v>
      </c>
      <c r="K105" s="204" t="s">
        <v>214</v>
      </c>
      <c r="L105" s="62"/>
      <c r="M105" s="209" t="s">
        <v>21</v>
      </c>
      <c r="N105" s="210" t="s">
        <v>47</v>
      </c>
      <c r="O105" s="43"/>
      <c r="P105" s="211">
        <f>O105*H105</f>
        <v>0</v>
      </c>
      <c r="Q105" s="211">
        <v>1.269E-2</v>
      </c>
      <c r="R105" s="211">
        <f>Q105*H105</f>
        <v>5.2028999999999992E-2</v>
      </c>
      <c r="S105" s="211">
        <v>0</v>
      </c>
      <c r="T105" s="212">
        <f>S105*H105</f>
        <v>0</v>
      </c>
      <c r="AR105" s="25" t="s">
        <v>219</v>
      </c>
      <c r="AT105" s="25" t="s">
        <v>204</v>
      </c>
      <c r="AU105" s="25" t="s">
        <v>86</v>
      </c>
      <c r="AY105" s="25" t="s">
        <v>201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84</v>
      </c>
      <c r="BK105" s="213">
        <f>ROUND(I105*H105,2)</f>
        <v>0</v>
      </c>
      <c r="BL105" s="25" t="s">
        <v>219</v>
      </c>
      <c r="BM105" s="25" t="s">
        <v>1838</v>
      </c>
    </row>
    <row r="106" spans="2:65" s="1" customFormat="1" ht="54">
      <c r="B106" s="42"/>
      <c r="C106" s="64"/>
      <c r="D106" s="214" t="s">
        <v>210</v>
      </c>
      <c r="E106" s="64"/>
      <c r="F106" s="215" t="s">
        <v>1839</v>
      </c>
      <c r="G106" s="64"/>
      <c r="H106" s="64"/>
      <c r="I106" s="173"/>
      <c r="J106" s="64"/>
      <c r="K106" s="64"/>
      <c r="L106" s="62"/>
      <c r="M106" s="216"/>
      <c r="N106" s="43"/>
      <c r="O106" s="43"/>
      <c r="P106" s="43"/>
      <c r="Q106" s="43"/>
      <c r="R106" s="43"/>
      <c r="S106" s="43"/>
      <c r="T106" s="79"/>
      <c r="AT106" s="25" t="s">
        <v>210</v>
      </c>
      <c r="AU106" s="25" t="s">
        <v>86</v>
      </c>
    </row>
    <row r="107" spans="2:65" s="12" customFormat="1" ht="13.5">
      <c r="B107" s="220"/>
      <c r="C107" s="221"/>
      <c r="D107" s="214" t="s">
        <v>284</v>
      </c>
      <c r="E107" s="222" t="s">
        <v>21</v>
      </c>
      <c r="F107" s="223" t="s">
        <v>1840</v>
      </c>
      <c r="G107" s="221"/>
      <c r="H107" s="224">
        <v>1.5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284</v>
      </c>
      <c r="AU107" s="230" t="s">
        <v>86</v>
      </c>
      <c r="AV107" s="12" t="s">
        <v>86</v>
      </c>
      <c r="AW107" s="12" t="s">
        <v>39</v>
      </c>
      <c r="AX107" s="12" t="s">
        <v>76</v>
      </c>
      <c r="AY107" s="230" t="s">
        <v>201</v>
      </c>
    </row>
    <row r="108" spans="2:65" s="12" customFormat="1" ht="13.5">
      <c r="B108" s="220"/>
      <c r="C108" s="221"/>
      <c r="D108" s="214" t="s">
        <v>284</v>
      </c>
      <c r="E108" s="222" t="s">
        <v>21</v>
      </c>
      <c r="F108" s="223" t="s">
        <v>1841</v>
      </c>
      <c r="G108" s="221"/>
      <c r="H108" s="224">
        <v>2.6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284</v>
      </c>
      <c r="AU108" s="230" t="s">
        <v>86</v>
      </c>
      <c r="AV108" s="12" t="s">
        <v>86</v>
      </c>
      <c r="AW108" s="12" t="s">
        <v>39</v>
      </c>
      <c r="AX108" s="12" t="s">
        <v>76</v>
      </c>
      <c r="AY108" s="230" t="s">
        <v>201</v>
      </c>
    </row>
    <row r="109" spans="2:65" s="13" customFormat="1" ht="13.5">
      <c r="B109" s="231"/>
      <c r="C109" s="232"/>
      <c r="D109" s="214" t="s">
        <v>284</v>
      </c>
      <c r="E109" s="233" t="s">
        <v>21</v>
      </c>
      <c r="F109" s="234" t="s">
        <v>293</v>
      </c>
      <c r="G109" s="232"/>
      <c r="H109" s="235">
        <v>4.0999999999999996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284</v>
      </c>
      <c r="AU109" s="241" t="s">
        <v>86</v>
      </c>
      <c r="AV109" s="13" t="s">
        <v>219</v>
      </c>
      <c r="AW109" s="13" t="s">
        <v>39</v>
      </c>
      <c r="AX109" s="13" t="s">
        <v>84</v>
      </c>
      <c r="AY109" s="241" t="s">
        <v>201</v>
      </c>
    </row>
    <row r="110" spans="2:65" s="1" customFormat="1" ht="16.5" customHeight="1">
      <c r="B110" s="42"/>
      <c r="C110" s="202" t="s">
        <v>226</v>
      </c>
      <c r="D110" s="202" t="s">
        <v>204</v>
      </c>
      <c r="E110" s="203" t="s">
        <v>1842</v>
      </c>
      <c r="F110" s="204" t="s">
        <v>1843</v>
      </c>
      <c r="G110" s="205" t="s">
        <v>311</v>
      </c>
      <c r="H110" s="206">
        <v>1.3</v>
      </c>
      <c r="I110" s="207"/>
      <c r="J110" s="208">
        <f>ROUND(I110*H110,2)</f>
        <v>0</v>
      </c>
      <c r="K110" s="204" t="s">
        <v>214</v>
      </c>
      <c r="L110" s="62"/>
      <c r="M110" s="209" t="s">
        <v>21</v>
      </c>
      <c r="N110" s="210" t="s">
        <v>47</v>
      </c>
      <c r="O110" s="43"/>
      <c r="P110" s="211">
        <f>O110*H110</f>
        <v>0</v>
      </c>
      <c r="Q110" s="211">
        <v>1.068E-2</v>
      </c>
      <c r="R110" s="211">
        <f>Q110*H110</f>
        <v>1.3884000000000001E-2</v>
      </c>
      <c r="S110" s="211">
        <v>0</v>
      </c>
      <c r="T110" s="212">
        <f>S110*H110</f>
        <v>0</v>
      </c>
      <c r="AR110" s="25" t="s">
        <v>219</v>
      </c>
      <c r="AT110" s="25" t="s">
        <v>204</v>
      </c>
      <c r="AU110" s="25" t="s">
        <v>86</v>
      </c>
      <c r="AY110" s="25" t="s">
        <v>201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84</v>
      </c>
      <c r="BK110" s="213">
        <f>ROUND(I110*H110,2)</f>
        <v>0</v>
      </c>
      <c r="BL110" s="25" t="s">
        <v>219</v>
      </c>
      <c r="BM110" s="25" t="s">
        <v>1844</v>
      </c>
    </row>
    <row r="111" spans="2:65" s="1" customFormat="1" ht="54">
      <c r="B111" s="42"/>
      <c r="C111" s="64"/>
      <c r="D111" s="214" t="s">
        <v>210</v>
      </c>
      <c r="E111" s="64"/>
      <c r="F111" s="215" t="s">
        <v>1845</v>
      </c>
      <c r="G111" s="64"/>
      <c r="H111" s="64"/>
      <c r="I111" s="173"/>
      <c r="J111" s="64"/>
      <c r="K111" s="64"/>
      <c r="L111" s="62"/>
      <c r="M111" s="216"/>
      <c r="N111" s="43"/>
      <c r="O111" s="43"/>
      <c r="P111" s="43"/>
      <c r="Q111" s="43"/>
      <c r="R111" s="43"/>
      <c r="S111" s="43"/>
      <c r="T111" s="79"/>
      <c r="AT111" s="25" t="s">
        <v>210</v>
      </c>
      <c r="AU111" s="25" t="s">
        <v>86</v>
      </c>
    </row>
    <row r="112" spans="2:65" s="12" customFormat="1" ht="13.5">
      <c r="B112" s="220"/>
      <c r="C112" s="221"/>
      <c r="D112" s="214" t="s">
        <v>284</v>
      </c>
      <c r="E112" s="222" t="s">
        <v>21</v>
      </c>
      <c r="F112" s="223" t="s">
        <v>1846</v>
      </c>
      <c r="G112" s="221"/>
      <c r="H112" s="224">
        <v>1.3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284</v>
      </c>
      <c r="AU112" s="230" t="s">
        <v>86</v>
      </c>
      <c r="AV112" s="12" t="s">
        <v>86</v>
      </c>
      <c r="AW112" s="12" t="s">
        <v>39</v>
      </c>
      <c r="AX112" s="12" t="s">
        <v>84</v>
      </c>
      <c r="AY112" s="230" t="s">
        <v>201</v>
      </c>
    </row>
    <row r="113" spans="2:65" s="1" customFormat="1" ht="16.5" customHeight="1">
      <c r="B113" s="42"/>
      <c r="C113" s="202" t="s">
        <v>231</v>
      </c>
      <c r="D113" s="202" t="s">
        <v>204</v>
      </c>
      <c r="E113" s="203" t="s">
        <v>1847</v>
      </c>
      <c r="F113" s="204" t="s">
        <v>1848</v>
      </c>
      <c r="G113" s="205" t="s">
        <v>311</v>
      </c>
      <c r="H113" s="206">
        <v>4.3</v>
      </c>
      <c r="I113" s="207"/>
      <c r="J113" s="208">
        <f>ROUND(I113*H113,2)</f>
        <v>0</v>
      </c>
      <c r="K113" s="204" t="s">
        <v>214</v>
      </c>
      <c r="L113" s="62"/>
      <c r="M113" s="209" t="s">
        <v>21</v>
      </c>
      <c r="N113" s="210" t="s">
        <v>47</v>
      </c>
      <c r="O113" s="43"/>
      <c r="P113" s="211">
        <f>O113*H113</f>
        <v>0</v>
      </c>
      <c r="Q113" s="211">
        <v>3.6900000000000002E-2</v>
      </c>
      <c r="R113" s="211">
        <f>Q113*H113</f>
        <v>0.15867000000000001</v>
      </c>
      <c r="S113" s="211">
        <v>0</v>
      </c>
      <c r="T113" s="212">
        <f>S113*H113</f>
        <v>0</v>
      </c>
      <c r="AR113" s="25" t="s">
        <v>219</v>
      </c>
      <c r="AT113" s="25" t="s">
        <v>204</v>
      </c>
      <c r="AU113" s="25" t="s">
        <v>86</v>
      </c>
      <c r="AY113" s="25" t="s">
        <v>201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84</v>
      </c>
      <c r="BK113" s="213">
        <f>ROUND(I113*H113,2)</f>
        <v>0</v>
      </c>
      <c r="BL113" s="25" t="s">
        <v>219</v>
      </c>
      <c r="BM113" s="25" t="s">
        <v>1849</v>
      </c>
    </row>
    <row r="114" spans="2:65" s="1" customFormat="1" ht="54">
      <c r="B114" s="42"/>
      <c r="C114" s="64"/>
      <c r="D114" s="214" t="s">
        <v>210</v>
      </c>
      <c r="E114" s="64"/>
      <c r="F114" s="215" t="s">
        <v>1850</v>
      </c>
      <c r="G114" s="64"/>
      <c r="H114" s="64"/>
      <c r="I114" s="173"/>
      <c r="J114" s="64"/>
      <c r="K114" s="64"/>
      <c r="L114" s="62"/>
      <c r="M114" s="216"/>
      <c r="N114" s="43"/>
      <c r="O114" s="43"/>
      <c r="P114" s="43"/>
      <c r="Q114" s="43"/>
      <c r="R114" s="43"/>
      <c r="S114" s="43"/>
      <c r="T114" s="79"/>
      <c r="AT114" s="25" t="s">
        <v>210</v>
      </c>
      <c r="AU114" s="25" t="s">
        <v>86</v>
      </c>
    </row>
    <row r="115" spans="2:65" s="12" customFormat="1" ht="13.5">
      <c r="B115" s="220"/>
      <c r="C115" s="221"/>
      <c r="D115" s="214" t="s">
        <v>284</v>
      </c>
      <c r="E115" s="222" t="s">
        <v>21</v>
      </c>
      <c r="F115" s="223" t="s">
        <v>1851</v>
      </c>
      <c r="G115" s="221"/>
      <c r="H115" s="224">
        <v>4.3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284</v>
      </c>
      <c r="AU115" s="230" t="s">
        <v>86</v>
      </c>
      <c r="AV115" s="12" t="s">
        <v>86</v>
      </c>
      <c r="AW115" s="12" t="s">
        <v>39</v>
      </c>
      <c r="AX115" s="12" t="s">
        <v>84</v>
      </c>
      <c r="AY115" s="230" t="s">
        <v>201</v>
      </c>
    </row>
    <row r="116" spans="2:65" s="1" customFormat="1" ht="25.5" customHeight="1">
      <c r="B116" s="42"/>
      <c r="C116" s="202" t="s">
        <v>235</v>
      </c>
      <c r="D116" s="202" t="s">
        <v>204</v>
      </c>
      <c r="E116" s="203" t="s">
        <v>459</v>
      </c>
      <c r="F116" s="204" t="s">
        <v>460</v>
      </c>
      <c r="G116" s="205" t="s">
        <v>288</v>
      </c>
      <c r="H116" s="206">
        <v>37.628</v>
      </c>
      <c r="I116" s="207"/>
      <c r="J116" s="208">
        <f>ROUND(I116*H116,2)</f>
        <v>0</v>
      </c>
      <c r="K116" s="204" t="s">
        <v>214</v>
      </c>
      <c r="L116" s="62"/>
      <c r="M116" s="209" t="s">
        <v>21</v>
      </c>
      <c r="N116" s="210" t="s">
        <v>47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219</v>
      </c>
      <c r="AT116" s="25" t="s">
        <v>204</v>
      </c>
      <c r="AU116" s="25" t="s">
        <v>86</v>
      </c>
      <c r="AY116" s="25" t="s">
        <v>201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84</v>
      </c>
      <c r="BK116" s="213">
        <f>ROUND(I116*H116,2)</f>
        <v>0</v>
      </c>
      <c r="BL116" s="25" t="s">
        <v>219</v>
      </c>
      <c r="BM116" s="25" t="s">
        <v>1852</v>
      </c>
    </row>
    <row r="117" spans="2:65" s="1" customFormat="1" ht="27">
      <c r="B117" s="42"/>
      <c r="C117" s="64"/>
      <c r="D117" s="214" t="s">
        <v>210</v>
      </c>
      <c r="E117" s="64"/>
      <c r="F117" s="215" t="s">
        <v>462</v>
      </c>
      <c r="G117" s="64"/>
      <c r="H117" s="64"/>
      <c r="I117" s="173"/>
      <c r="J117" s="64"/>
      <c r="K117" s="64"/>
      <c r="L117" s="62"/>
      <c r="M117" s="216"/>
      <c r="N117" s="43"/>
      <c r="O117" s="43"/>
      <c r="P117" s="43"/>
      <c r="Q117" s="43"/>
      <c r="R117" s="43"/>
      <c r="S117" s="43"/>
      <c r="T117" s="79"/>
      <c r="AT117" s="25" t="s">
        <v>210</v>
      </c>
      <c r="AU117" s="25" t="s">
        <v>86</v>
      </c>
    </row>
    <row r="118" spans="2:65" s="12" customFormat="1" ht="13.5">
      <c r="B118" s="220"/>
      <c r="C118" s="221"/>
      <c r="D118" s="214" t="s">
        <v>284</v>
      </c>
      <c r="E118" s="222" t="s">
        <v>21</v>
      </c>
      <c r="F118" s="223" t="s">
        <v>1853</v>
      </c>
      <c r="G118" s="221"/>
      <c r="H118" s="224">
        <v>4.4240000000000004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284</v>
      </c>
      <c r="AU118" s="230" t="s">
        <v>86</v>
      </c>
      <c r="AV118" s="12" t="s">
        <v>86</v>
      </c>
      <c r="AW118" s="12" t="s">
        <v>39</v>
      </c>
      <c r="AX118" s="12" t="s">
        <v>76</v>
      </c>
      <c r="AY118" s="230" t="s">
        <v>201</v>
      </c>
    </row>
    <row r="119" spans="2:65" s="12" customFormat="1" ht="13.5">
      <c r="B119" s="220"/>
      <c r="C119" s="221"/>
      <c r="D119" s="214" t="s">
        <v>284</v>
      </c>
      <c r="E119" s="222" t="s">
        <v>21</v>
      </c>
      <c r="F119" s="223" t="s">
        <v>1854</v>
      </c>
      <c r="G119" s="221"/>
      <c r="H119" s="224">
        <v>2.5110000000000001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284</v>
      </c>
      <c r="AU119" s="230" t="s">
        <v>86</v>
      </c>
      <c r="AV119" s="12" t="s">
        <v>86</v>
      </c>
      <c r="AW119" s="12" t="s">
        <v>39</v>
      </c>
      <c r="AX119" s="12" t="s">
        <v>76</v>
      </c>
      <c r="AY119" s="230" t="s">
        <v>201</v>
      </c>
    </row>
    <row r="120" spans="2:65" s="12" customFormat="1" ht="13.5">
      <c r="B120" s="220"/>
      <c r="C120" s="221"/>
      <c r="D120" s="214" t="s">
        <v>284</v>
      </c>
      <c r="E120" s="222" t="s">
        <v>21</v>
      </c>
      <c r="F120" s="223" t="s">
        <v>1855</v>
      </c>
      <c r="G120" s="221"/>
      <c r="H120" s="224">
        <v>4.3280000000000003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284</v>
      </c>
      <c r="AU120" s="230" t="s">
        <v>86</v>
      </c>
      <c r="AV120" s="12" t="s">
        <v>86</v>
      </c>
      <c r="AW120" s="12" t="s">
        <v>39</v>
      </c>
      <c r="AX120" s="12" t="s">
        <v>76</v>
      </c>
      <c r="AY120" s="230" t="s">
        <v>201</v>
      </c>
    </row>
    <row r="121" spans="2:65" s="12" customFormat="1" ht="13.5">
      <c r="B121" s="220"/>
      <c r="C121" s="221"/>
      <c r="D121" s="214" t="s">
        <v>284</v>
      </c>
      <c r="E121" s="222" t="s">
        <v>21</v>
      </c>
      <c r="F121" s="223" t="s">
        <v>1856</v>
      </c>
      <c r="G121" s="221"/>
      <c r="H121" s="224">
        <v>4.2320000000000002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284</v>
      </c>
      <c r="AU121" s="230" t="s">
        <v>86</v>
      </c>
      <c r="AV121" s="12" t="s">
        <v>86</v>
      </c>
      <c r="AW121" s="12" t="s">
        <v>39</v>
      </c>
      <c r="AX121" s="12" t="s">
        <v>76</v>
      </c>
      <c r="AY121" s="230" t="s">
        <v>201</v>
      </c>
    </row>
    <row r="122" spans="2:65" s="12" customFormat="1" ht="13.5">
      <c r="B122" s="220"/>
      <c r="C122" s="221"/>
      <c r="D122" s="214" t="s">
        <v>284</v>
      </c>
      <c r="E122" s="222" t="s">
        <v>21</v>
      </c>
      <c r="F122" s="223" t="s">
        <v>1857</v>
      </c>
      <c r="G122" s="221"/>
      <c r="H122" s="224">
        <v>2.3439999999999999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284</v>
      </c>
      <c r="AU122" s="230" t="s">
        <v>86</v>
      </c>
      <c r="AV122" s="12" t="s">
        <v>86</v>
      </c>
      <c r="AW122" s="12" t="s">
        <v>39</v>
      </c>
      <c r="AX122" s="12" t="s">
        <v>76</v>
      </c>
      <c r="AY122" s="230" t="s">
        <v>201</v>
      </c>
    </row>
    <row r="123" spans="2:65" s="12" customFormat="1" ht="13.5">
      <c r="B123" s="220"/>
      <c r="C123" s="221"/>
      <c r="D123" s="214" t="s">
        <v>284</v>
      </c>
      <c r="E123" s="222" t="s">
        <v>21</v>
      </c>
      <c r="F123" s="223" t="s">
        <v>1858</v>
      </c>
      <c r="G123" s="221"/>
      <c r="H123" s="224">
        <v>3.0910000000000002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284</v>
      </c>
      <c r="AU123" s="230" t="s">
        <v>86</v>
      </c>
      <c r="AV123" s="12" t="s">
        <v>86</v>
      </c>
      <c r="AW123" s="12" t="s">
        <v>39</v>
      </c>
      <c r="AX123" s="12" t="s">
        <v>76</v>
      </c>
      <c r="AY123" s="230" t="s">
        <v>201</v>
      </c>
    </row>
    <row r="124" spans="2:65" s="12" customFormat="1" ht="13.5">
      <c r="B124" s="220"/>
      <c r="C124" s="221"/>
      <c r="D124" s="214" t="s">
        <v>284</v>
      </c>
      <c r="E124" s="222" t="s">
        <v>21</v>
      </c>
      <c r="F124" s="223" t="s">
        <v>1859</v>
      </c>
      <c r="G124" s="221"/>
      <c r="H124" s="224">
        <v>7.5019999999999998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284</v>
      </c>
      <c r="AU124" s="230" t="s">
        <v>86</v>
      </c>
      <c r="AV124" s="12" t="s">
        <v>86</v>
      </c>
      <c r="AW124" s="12" t="s">
        <v>39</v>
      </c>
      <c r="AX124" s="12" t="s">
        <v>76</v>
      </c>
      <c r="AY124" s="230" t="s">
        <v>201</v>
      </c>
    </row>
    <row r="125" spans="2:65" s="12" customFormat="1" ht="13.5">
      <c r="B125" s="220"/>
      <c r="C125" s="221"/>
      <c r="D125" s="214" t="s">
        <v>284</v>
      </c>
      <c r="E125" s="222" t="s">
        <v>21</v>
      </c>
      <c r="F125" s="223" t="s">
        <v>1860</v>
      </c>
      <c r="G125" s="221"/>
      <c r="H125" s="224">
        <v>2.746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284</v>
      </c>
      <c r="AU125" s="230" t="s">
        <v>86</v>
      </c>
      <c r="AV125" s="12" t="s">
        <v>86</v>
      </c>
      <c r="AW125" s="12" t="s">
        <v>39</v>
      </c>
      <c r="AX125" s="12" t="s">
        <v>76</v>
      </c>
      <c r="AY125" s="230" t="s">
        <v>201</v>
      </c>
    </row>
    <row r="126" spans="2:65" s="12" customFormat="1" ht="13.5">
      <c r="B126" s="220"/>
      <c r="C126" s="221"/>
      <c r="D126" s="214" t="s">
        <v>284</v>
      </c>
      <c r="E126" s="222" t="s">
        <v>21</v>
      </c>
      <c r="F126" s="223" t="s">
        <v>1861</v>
      </c>
      <c r="G126" s="221"/>
      <c r="H126" s="224">
        <v>6.45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284</v>
      </c>
      <c r="AU126" s="230" t="s">
        <v>86</v>
      </c>
      <c r="AV126" s="12" t="s">
        <v>86</v>
      </c>
      <c r="AW126" s="12" t="s">
        <v>39</v>
      </c>
      <c r="AX126" s="12" t="s">
        <v>76</v>
      </c>
      <c r="AY126" s="230" t="s">
        <v>201</v>
      </c>
    </row>
    <row r="127" spans="2:65" s="13" customFormat="1" ht="13.5">
      <c r="B127" s="231"/>
      <c r="C127" s="232"/>
      <c r="D127" s="214" t="s">
        <v>284</v>
      </c>
      <c r="E127" s="233" t="s">
        <v>21</v>
      </c>
      <c r="F127" s="234" t="s">
        <v>293</v>
      </c>
      <c r="G127" s="232"/>
      <c r="H127" s="235">
        <v>37.628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284</v>
      </c>
      <c r="AU127" s="241" t="s">
        <v>86</v>
      </c>
      <c r="AV127" s="13" t="s">
        <v>219</v>
      </c>
      <c r="AW127" s="13" t="s">
        <v>39</v>
      </c>
      <c r="AX127" s="13" t="s">
        <v>84</v>
      </c>
      <c r="AY127" s="241" t="s">
        <v>201</v>
      </c>
    </row>
    <row r="128" spans="2:65" s="1" customFormat="1" ht="16.5" customHeight="1">
      <c r="B128" s="42"/>
      <c r="C128" s="202" t="s">
        <v>241</v>
      </c>
      <c r="D128" s="202" t="s">
        <v>204</v>
      </c>
      <c r="E128" s="203" t="s">
        <v>1862</v>
      </c>
      <c r="F128" s="204" t="s">
        <v>1863</v>
      </c>
      <c r="G128" s="205" t="s">
        <v>288</v>
      </c>
      <c r="H128" s="206">
        <v>416.73</v>
      </c>
      <c r="I128" s="207"/>
      <c r="J128" s="208">
        <f>ROUND(I128*H128,2)</f>
        <v>0</v>
      </c>
      <c r="K128" s="204" t="s">
        <v>214</v>
      </c>
      <c r="L128" s="62"/>
      <c r="M128" s="209" t="s">
        <v>21</v>
      </c>
      <c r="N128" s="210" t="s">
        <v>47</v>
      </c>
      <c r="O128" s="43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219</v>
      </c>
      <c r="AT128" s="25" t="s">
        <v>204</v>
      </c>
      <c r="AU128" s="25" t="s">
        <v>86</v>
      </c>
      <c r="AY128" s="25" t="s">
        <v>201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84</v>
      </c>
      <c r="BK128" s="213">
        <f>ROUND(I128*H128,2)</f>
        <v>0</v>
      </c>
      <c r="BL128" s="25" t="s">
        <v>219</v>
      </c>
      <c r="BM128" s="25" t="s">
        <v>1864</v>
      </c>
    </row>
    <row r="129" spans="2:65" s="1" customFormat="1" ht="27">
      <c r="B129" s="42"/>
      <c r="C129" s="64"/>
      <c r="D129" s="214" t="s">
        <v>210</v>
      </c>
      <c r="E129" s="64"/>
      <c r="F129" s="215" t="s">
        <v>1865</v>
      </c>
      <c r="G129" s="64"/>
      <c r="H129" s="64"/>
      <c r="I129" s="173"/>
      <c r="J129" s="64"/>
      <c r="K129" s="64"/>
      <c r="L129" s="62"/>
      <c r="M129" s="216"/>
      <c r="N129" s="43"/>
      <c r="O129" s="43"/>
      <c r="P129" s="43"/>
      <c r="Q129" s="43"/>
      <c r="R129" s="43"/>
      <c r="S129" s="43"/>
      <c r="T129" s="79"/>
      <c r="AT129" s="25" t="s">
        <v>210</v>
      </c>
      <c r="AU129" s="25" t="s">
        <v>86</v>
      </c>
    </row>
    <row r="130" spans="2:65" s="12" customFormat="1" ht="13.5">
      <c r="B130" s="220"/>
      <c r="C130" s="221"/>
      <c r="D130" s="214" t="s">
        <v>284</v>
      </c>
      <c r="E130" s="222" t="s">
        <v>21</v>
      </c>
      <c r="F130" s="223" t="s">
        <v>1866</v>
      </c>
      <c r="G130" s="221"/>
      <c r="H130" s="224">
        <v>533.47400000000005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284</v>
      </c>
      <c r="AU130" s="230" t="s">
        <v>86</v>
      </c>
      <c r="AV130" s="12" t="s">
        <v>86</v>
      </c>
      <c r="AW130" s="12" t="s">
        <v>39</v>
      </c>
      <c r="AX130" s="12" t="s">
        <v>76</v>
      </c>
      <c r="AY130" s="230" t="s">
        <v>201</v>
      </c>
    </row>
    <row r="131" spans="2:65" s="12" customFormat="1" ht="13.5">
      <c r="B131" s="220"/>
      <c r="C131" s="221"/>
      <c r="D131" s="214" t="s">
        <v>284</v>
      </c>
      <c r="E131" s="222" t="s">
        <v>21</v>
      </c>
      <c r="F131" s="223" t="s">
        <v>1867</v>
      </c>
      <c r="G131" s="221"/>
      <c r="H131" s="224">
        <v>3.6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284</v>
      </c>
      <c r="AU131" s="230" t="s">
        <v>86</v>
      </c>
      <c r="AV131" s="12" t="s">
        <v>86</v>
      </c>
      <c r="AW131" s="12" t="s">
        <v>39</v>
      </c>
      <c r="AX131" s="12" t="s">
        <v>76</v>
      </c>
      <c r="AY131" s="230" t="s">
        <v>201</v>
      </c>
    </row>
    <row r="132" spans="2:65" s="14" customFormat="1" ht="13.5">
      <c r="B132" s="242"/>
      <c r="C132" s="243"/>
      <c r="D132" s="214" t="s">
        <v>284</v>
      </c>
      <c r="E132" s="244" t="s">
        <v>21</v>
      </c>
      <c r="F132" s="245" t="s">
        <v>1868</v>
      </c>
      <c r="G132" s="243"/>
      <c r="H132" s="244" t="s">
        <v>21</v>
      </c>
      <c r="I132" s="246"/>
      <c r="J132" s="243"/>
      <c r="K132" s="243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284</v>
      </c>
      <c r="AU132" s="251" t="s">
        <v>86</v>
      </c>
      <c r="AV132" s="14" t="s">
        <v>84</v>
      </c>
      <c r="AW132" s="14" t="s">
        <v>39</v>
      </c>
      <c r="AX132" s="14" t="s">
        <v>76</v>
      </c>
      <c r="AY132" s="251" t="s">
        <v>201</v>
      </c>
    </row>
    <row r="133" spans="2:65" s="12" customFormat="1" ht="13.5">
      <c r="B133" s="220"/>
      <c r="C133" s="221"/>
      <c r="D133" s="214" t="s">
        <v>284</v>
      </c>
      <c r="E133" s="222" t="s">
        <v>21</v>
      </c>
      <c r="F133" s="223" t="s">
        <v>1869</v>
      </c>
      <c r="G133" s="221"/>
      <c r="H133" s="224">
        <v>-74.040999999999997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284</v>
      </c>
      <c r="AU133" s="230" t="s">
        <v>86</v>
      </c>
      <c r="AV133" s="12" t="s">
        <v>86</v>
      </c>
      <c r="AW133" s="12" t="s">
        <v>39</v>
      </c>
      <c r="AX133" s="12" t="s">
        <v>76</v>
      </c>
      <c r="AY133" s="230" t="s">
        <v>201</v>
      </c>
    </row>
    <row r="134" spans="2:65" s="15" customFormat="1" ht="13.5">
      <c r="B134" s="266"/>
      <c r="C134" s="267"/>
      <c r="D134" s="214" t="s">
        <v>284</v>
      </c>
      <c r="E134" s="268" t="s">
        <v>21</v>
      </c>
      <c r="F134" s="269" t="s">
        <v>1870</v>
      </c>
      <c r="G134" s="267"/>
      <c r="H134" s="270">
        <v>463.03300000000002</v>
      </c>
      <c r="I134" s="271"/>
      <c r="J134" s="267"/>
      <c r="K134" s="267"/>
      <c r="L134" s="272"/>
      <c r="M134" s="273"/>
      <c r="N134" s="274"/>
      <c r="O134" s="274"/>
      <c r="P134" s="274"/>
      <c r="Q134" s="274"/>
      <c r="R134" s="274"/>
      <c r="S134" s="274"/>
      <c r="T134" s="275"/>
      <c r="AT134" s="276" t="s">
        <v>284</v>
      </c>
      <c r="AU134" s="276" t="s">
        <v>86</v>
      </c>
      <c r="AV134" s="15" t="s">
        <v>121</v>
      </c>
      <c r="AW134" s="15" t="s">
        <v>39</v>
      </c>
      <c r="AX134" s="15" t="s">
        <v>76</v>
      </c>
      <c r="AY134" s="276" t="s">
        <v>201</v>
      </c>
    </row>
    <row r="135" spans="2:65" s="12" customFormat="1" ht="13.5">
      <c r="B135" s="220"/>
      <c r="C135" s="221"/>
      <c r="D135" s="214" t="s">
        <v>284</v>
      </c>
      <c r="E135" s="222" t="s">
        <v>21</v>
      </c>
      <c r="F135" s="223" t="s">
        <v>1871</v>
      </c>
      <c r="G135" s="221"/>
      <c r="H135" s="224">
        <v>416.73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284</v>
      </c>
      <c r="AU135" s="230" t="s">
        <v>86</v>
      </c>
      <c r="AV135" s="12" t="s">
        <v>86</v>
      </c>
      <c r="AW135" s="12" t="s">
        <v>39</v>
      </c>
      <c r="AX135" s="12" t="s">
        <v>84</v>
      </c>
      <c r="AY135" s="230" t="s">
        <v>201</v>
      </c>
    </row>
    <row r="136" spans="2:65" s="1" customFormat="1" ht="16.5" customHeight="1">
      <c r="B136" s="42"/>
      <c r="C136" s="202" t="s">
        <v>245</v>
      </c>
      <c r="D136" s="202" t="s">
        <v>204</v>
      </c>
      <c r="E136" s="203" t="s">
        <v>1872</v>
      </c>
      <c r="F136" s="204" t="s">
        <v>1873</v>
      </c>
      <c r="G136" s="205" t="s">
        <v>288</v>
      </c>
      <c r="H136" s="206">
        <v>125.01900000000001</v>
      </c>
      <c r="I136" s="207"/>
      <c r="J136" s="208">
        <f>ROUND(I136*H136,2)</f>
        <v>0</v>
      </c>
      <c r="K136" s="204" t="s">
        <v>214</v>
      </c>
      <c r="L136" s="62"/>
      <c r="M136" s="209" t="s">
        <v>21</v>
      </c>
      <c r="N136" s="210" t="s">
        <v>47</v>
      </c>
      <c r="O136" s="43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219</v>
      </c>
      <c r="AT136" s="25" t="s">
        <v>204</v>
      </c>
      <c r="AU136" s="25" t="s">
        <v>86</v>
      </c>
      <c r="AY136" s="25" t="s">
        <v>201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84</v>
      </c>
      <c r="BK136" s="213">
        <f>ROUND(I136*H136,2)</f>
        <v>0</v>
      </c>
      <c r="BL136" s="25" t="s">
        <v>219</v>
      </c>
      <c r="BM136" s="25" t="s">
        <v>1874</v>
      </c>
    </row>
    <row r="137" spans="2:65" s="1" customFormat="1" ht="27">
      <c r="B137" s="42"/>
      <c r="C137" s="64"/>
      <c r="D137" s="214" t="s">
        <v>210</v>
      </c>
      <c r="E137" s="64"/>
      <c r="F137" s="215" t="s">
        <v>1875</v>
      </c>
      <c r="G137" s="64"/>
      <c r="H137" s="64"/>
      <c r="I137" s="173"/>
      <c r="J137" s="64"/>
      <c r="K137" s="64"/>
      <c r="L137" s="62"/>
      <c r="M137" s="216"/>
      <c r="N137" s="43"/>
      <c r="O137" s="43"/>
      <c r="P137" s="43"/>
      <c r="Q137" s="43"/>
      <c r="R137" s="43"/>
      <c r="S137" s="43"/>
      <c r="T137" s="79"/>
      <c r="AT137" s="25" t="s">
        <v>210</v>
      </c>
      <c r="AU137" s="25" t="s">
        <v>86</v>
      </c>
    </row>
    <row r="138" spans="2:65" s="12" customFormat="1" ht="13.5">
      <c r="B138" s="220"/>
      <c r="C138" s="221"/>
      <c r="D138" s="214" t="s">
        <v>284</v>
      </c>
      <c r="E138" s="222" t="s">
        <v>21</v>
      </c>
      <c r="F138" s="223" t="s">
        <v>1876</v>
      </c>
      <c r="G138" s="221"/>
      <c r="H138" s="224">
        <v>125.01900000000001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284</v>
      </c>
      <c r="AU138" s="230" t="s">
        <v>86</v>
      </c>
      <c r="AV138" s="12" t="s">
        <v>86</v>
      </c>
      <c r="AW138" s="12" t="s">
        <v>39</v>
      </c>
      <c r="AX138" s="12" t="s">
        <v>84</v>
      </c>
      <c r="AY138" s="230" t="s">
        <v>201</v>
      </c>
    </row>
    <row r="139" spans="2:65" s="1" customFormat="1" ht="16.5" customHeight="1">
      <c r="B139" s="42"/>
      <c r="C139" s="202" t="s">
        <v>249</v>
      </c>
      <c r="D139" s="202" t="s">
        <v>204</v>
      </c>
      <c r="E139" s="203" t="s">
        <v>1877</v>
      </c>
      <c r="F139" s="204" t="s">
        <v>1878</v>
      </c>
      <c r="G139" s="205" t="s">
        <v>288</v>
      </c>
      <c r="H139" s="206">
        <v>46.302999999999997</v>
      </c>
      <c r="I139" s="207"/>
      <c r="J139" s="208">
        <f>ROUND(I139*H139,2)</f>
        <v>0</v>
      </c>
      <c r="K139" s="204" t="s">
        <v>214</v>
      </c>
      <c r="L139" s="62"/>
      <c r="M139" s="209" t="s">
        <v>21</v>
      </c>
      <c r="N139" s="210" t="s">
        <v>47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5" t="s">
        <v>219</v>
      </c>
      <c r="AT139" s="25" t="s">
        <v>204</v>
      </c>
      <c r="AU139" s="25" t="s">
        <v>86</v>
      </c>
      <c r="AY139" s="25" t="s">
        <v>201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84</v>
      </c>
      <c r="BK139" s="213">
        <f>ROUND(I139*H139,2)</f>
        <v>0</v>
      </c>
      <c r="BL139" s="25" t="s">
        <v>219</v>
      </c>
      <c r="BM139" s="25" t="s">
        <v>1879</v>
      </c>
    </row>
    <row r="140" spans="2:65" s="1" customFormat="1" ht="27">
      <c r="B140" s="42"/>
      <c r="C140" s="64"/>
      <c r="D140" s="214" t="s">
        <v>210</v>
      </c>
      <c r="E140" s="64"/>
      <c r="F140" s="215" t="s">
        <v>1880</v>
      </c>
      <c r="G140" s="64"/>
      <c r="H140" s="64"/>
      <c r="I140" s="173"/>
      <c r="J140" s="64"/>
      <c r="K140" s="64"/>
      <c r="L140" s="62"/>
      <c r="M140" s="216"/>
      <c r="N140" s="43"/>
      <c r="O140" s="43"/>
      <c r="P140" s="43"/>
      <c r="Q140" s="43"/>
      <c r="R140" s="43"/>
      <c r="S140" s="43"/>
      <c r="T140" s="79"/>
      <c r="AT140" s="25" t="s">
        <v>210</v>
      </c>
      <c r="AU140" s="25" t="s">
        <v>86</v>
      </c>
    </row>
    <row r="141" spans="2:65" s="12" customFormat="1" ht="13.5">
      <c r="B141" s="220"/>
      <c r="C141" s="221"/>
      <c r="D141" s="214" t="s">
        <v>284</v>
      </c>
      <c r="E141" s="222" t="s">
        <v>21</v>
      </c>
      <c r="F141" s="223" t="s">
        <v>1881</v>
      </c>
      <c r="G141" s="221"/>
      <c r="H141" s="224">
        <v>46.302999999999997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284</v>
      </c>
      <c r="AU141" s="230" t="s">
        <v>86</v>
      </c>
      <c r="AV141" s="12" t="s">
        <v>86</v>
      </c>
      <c r="AW141" s="12" t="s">
        <v>39</v>
      </c>
      <c r="AX141" s="12" t="s">
        <v>84</v>
      </c>
      <c r="AY141" s="230" t="s">
        <v>201</v>
      </c>
    </row>
    <row r="142" spans="2:65" s="1" customFormat="1" ht="16.5" customHeight="1">
      <c r="B142" s="42"/>
      <c r="C142" s="202" t="s">
        <v>255</v>
      </c>
      <c r="D142" s="202" t="s">
        <v>204</v>
      </c>
      <c r="E142" s="203" t="s">
        <v>1882</v>
      </c>
      <c r="F142" s="204" t="s">
        <v>1883</v>
      </c>
      <c r="G142" s="205" t="s">
        <v>288</v>
      </c>
      <c r="H142" s="206">
        <v>13.891</v>
      </c>
      <c r="I142" s="207"/>
      <c r="J142" s="208">
        <f>ROUND(I142*H142,2)</f>
        <v>0</v>
      </c>
      <c r="K142" s="204" t="s">
        <v>214</v>
      </c>
      <c r="L142" s="62"/>
      <c r="M142" s="209" t="s">
        <v>21</v>
      </c>
      <c r="N142" s="210" t="s">
        <v>47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219</v>
      </c>
      <c r="AT142" s="25" t="s">
        <v>204</v>
      </c>
      <c r="AU142" s="25" t="s">
        <v>86</v>
      </c>
      <c r="AY142" s="25" t="s">
        <v>201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84</v>
      </c>
      <c r="BK142" s="213">
        <f>ROUND(I142*H142,2)</f>
        <v>0</v>
      </c>
      <c r="BL142" s="25" t="s">
        <v>219</v>
      </c>
      <c r="BM142" s="25" t="s">
        <v>1884</v>
      </c>
    </row>
    <row r="143" spans="2:65" s="1" customFormat="1" ht="27">
      <c r="B143" s="42"/>
      <c r="C143" s="64"/>
      <c r="D143" s="214" t="s">
        <v>210</v>
      </c>
      <c r="E143" s="64"/>
      <c r="F143" s="215" t="s">
        <v>1885</v>
      </c>
      <c r="G143" s="64"/>
      <c r="H143" s="64"/>
      <c r="I143" s="173"/>
      <c r="J143" s="64"/>
      <c r="K143" s="64"/>
      <c r="L143" s="62"/>
      <c r="M143" s="216"/>
      <c r="N143" s="43"/>
      <c r="O143" s="43"/>
      <c r="P143" s="43"/>
      <c r="Q143" s="43"/>
      <c r="R143" s="43"/>
      <c r="S143" s="43"/>
      <c r="T143" s="79"/>
      <c r="AT143" s="25" t="s">
        <v>210</v>
      </c>
      <c r="AU143" s="25" t="s">
        <v>86</v>
      </c>
    </row>
    <row r="144" spans="2:65" s="12" customFormat="1" ht="13.5">
      <c r="B144" s="220"/>
      <c r="C144" s="221"/>
      <c r="D144" s="214" t="s">
        <v>284</v>
      </c>
      <c r="E144" s="222" t="s">
        <v>21</v>
      </c>
      <c r="F144" s="223" t="s">
        <v>1886</v>
      </c>
      <c r="G144" s="221"/>
      <c r="H144" s="224">
        <v>13.891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284</v>
      </c>
      <c r="AU144" s="230" t="s">
        <v>86</v>
      </c>
      <c r="AV144" s="12" t="s">
        <v>86</v>
      </c>
      <c r="AW144" s="12" t="s">
        <v>39</v>
      </c>
      <c r="AX144" s="12" t="s">
        <v>84</v>
      </c>
      <c r="AY144" s="230" t="s">
        <v>201</v>
      </c>
    </row>
    <row r="145" spans="2:65" s="1" customFormat="1" ht="16.5" customHeight="1">
      <c r="B145" s="42"/>
      <c r="C145" s="202" t="s">
        <v>259</v>
      </c>
      <c r="D145" s="202" t="s">
        <v>204</v>
      </c>
      <c r="E145" s="203" t="s">
        <v>1887</v>
      </c>
      <c r="F145" s="204" t="s">
        <v>1888</v>
      </c>
      <c r="G145" s="205" t="s">
        <v>288</v>
      </c>
      <c r="H145" s="206">
        <v>733.87400000000002</v>
      </c>
      <c r="I145" s="207"/>
      <c r="J145" s="208">
        <f>ROUND(I145*H145,2)</f>
        <v>0</v>
      </c>
      <c r="K145" s="204" t="s">
        <v>214</v>
      </c>
      <c r="L145" s="62"/>
      <c r="M145" s="209" t="s">
        <v>21</v>
      </c>
      <c r="N145" s="210" t="s">
        <v>47</v>
      </c>
      <c r="O145" s="43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219</v>
      </c>
      <c r="AT145" s="25" t="s">
        <v>204</v>
      </c>
      <c r="AU145" s="25" t="s">
        <v>86</v>
      </c>
      <c r="AY145" s="25" t="s">
        <v>201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84</v>
      </c>
      <c r="BK145" s="213">
        <f>ROUND(I145*H145,2)</f>
        <v>0</v>
      </c>
      <c r="BL145" s="25" t="s">
        <v>219</v>
      </c>
      <c r="BM145" s="25" t="s">
        <v>1889</v>
      </c>
    </row>
    <row r="146" spans="2:65" s="1" customFormat="1" ht="27">
      <c r="B146" s="42"/>
      <c r="C146" s="64"/>
      <c r="D146" s="214" t="s">
        <v>210</v>
      </c>
      <c r="E146" s="64"/>
      <c r="F146" s="215" t="s">
        <v>1890</v>
      </c>
      <c r="G146" s="64"/>
      <c r="H146" s="64"/>
      <c r="I146" s="173"/>
      <c r="J146" s="64"/>
      <c r="K146" s="64"/>
      <c r="L146" s="62"/>
      <c r="M146" s="216"/>
      <c r="N146" s="43"/>
      <c r="O146" s="43"/>
      <c r="P146" s="43"/>
      <c r="Q146" s="43"/>
      <c r="R146" s="43"/>
      <c r="S146" s="43"/>
      <c r="T146" s="79"/>
      <c r="AT146" s="25" t="s">
        <v>210</v>
      </c>
      <c r="AU146" s="25" t="s">
        <v>86</v>
      </c>
    </row>
    <row r="147" spans="2:65" s="14" customFormat="1" ht="13.5">
      <c r="B147" s="242"/>
      <c r="C147" s="243"/>
      <c r="D147" s="214" t="s">
        <v>284</v>
      </c>
      <c r="E147" s="244" t="s">
        <v>21</v>
      </c>
      <c r="F147" s="245" t="s">
        <v>1891</v>
      </c>
      <c r="G147" s="243"/>
      <c r="H147" s="244" t="s">
        <v>21</v>
      </c>
      <c r="I147" s="246"/>
      <c r="J147" s="243"/>
      <c r="K147" s="243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284</v>
      </c>
      <c r="AU147" s="251" t="s">
        <v>86</v>
      </c>
      <c r="AV147" s="14" t="s">
        <v>84</v>
      </c>
      <c r="AW147" s="14" t="s">
        <v>39</v>
      </c>
      <c r="AX147" s="14" t="s">
        <v>76</v>
      </c>
      <c r="AY147" s="251" t="s">
        <v>201</v>
      </c>
    </row>
    <row r="148" spans="2:65" s="12" customFormat="1" ht="13.5">
      <c r="B148" s="220"/>
      <c r="C148" s="221"/>
      <c r="D148" s="214" t="s">
        <v>284</v>
      </c>
      <c r="E148" s="222" t="s">
        <v>21</v>
      </c>
      <c r="F148" s="223" t="s">
        <v>1892</v>
      </c>
      <c r="G148" s="221"/>
      <c r="H148" s="224">
        <v>73.742000000000004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284</v>
      </c>
      <c r="AU148" s="230" t="s">
        <v>86</v>
      </c>
      <c r="AV148" s="12" t="s">
        <v>86</v>
      </c>
      <c r="AW148" s="12" t="s">
        <v>39</v>
      </c>
      <c r="AX148" s="12" t="s">
        <v>76</v>
      </c>
      <c r="AY148" s="230" t="s">
        <v>201</v>
      </c>
    </row>
    <row r="149" spans="2:65" s="12" customFormat="1" ht="13.5">
      <c r="B149" s="220"/>
      <c r="C149" s="221"/>
      <c r="D149" s="214" t="s">
        <v>284</v>
      </c>
      <c r="E149" s="222" t="s">
        <v>21</v>
      </c>
      <c r="F149" s="223" t="s">
        <v>1893</v>
      </c>
      <c r="G149" s="221"/>
      <c r="H149" s="224">
        <v>45.665999999999997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284</v>
      </c>
      <c r="AU149" s="230" t="s">
        <v>86</v>
      </c>
      <c r="AV149" s="12" t="s">
        <v>86</v>
      </c>
      <c r="AW149" s="12" t="s">
        <v>39</v>
      </c>
      <c r="AX149" s="12" t="s">
        <v>76</v>
      </c>
      <c r="AY149" s="230" t="s">
        <v>201</v>
      </c>
    </row>
    <row r="150" spans="2:65" s="14" customFormat="1" ht="13.5">
      <c r="B150" s="242"/>
      <c r="C150" s="243"/>
      <c r="D150" s="214" t="s">
        <v>284</v>
      </c>
      <c r="E150" s="244" t="s">
        <v>21</v>
      </c>
      <c r="F150" s="245" t="s">
        <v>1894</v>
      </c>
      <c r="G150" s="243"/>
      <c r="H150" s="244" t="s">
        <v>21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284</v>
      </c>
      <c r="AU150" s="251" t="s">
        <v>86</v>
      </c>
      <c r="AV150" s="14" t="s">
        <v>84</v>
      </c>
      <c r="AW150" s="14" t="s">
        <v>39</v>
      </c>
      <c r="AX150" s="14" t="s">
        <v>76</v>
      </c>
      <c r="AY150" s="251" t="s">
        <v>201</v>
      </c>
    </row>
    <row r="151" spans="2:65" s="12" customFormat="1" ht="13.5">
      <c r="B151" s="220"/>
      <c r="C151" s="221"/>
      <c r="D151" s="214" t="s">
        <v>284</v>
      </c>
      <c r="E151" s="222" t="s">
        <v>21</v>
      </c>
      <c r="F151" s="223" t="s">
        <v>1895</v>
      </c>
      <c r="G151" s="221"/>
      <c r="H151" s="224">
        <v>31.658999999999999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284</v>
      </c>
      <c r="AU151" s="230" t="s">
        <v>86</v>
      </c>
      <c r="AV151" s="12" t="s">
        <v>86</v>
      </c>
      <c r="AW151" s="12" t="s">
        <v>39</v>
      </c>
      <c r="AX151" s="12" t="s">
        <v>76</v>
      </c>
      <c r="AY151" s="230" t="s">
        <v>201</v>
      </c>
    </row>
    <row r="152" spans="2:65" s="12" customFormat="1" ht="13.5">
      <c r="B152" s="220"/>
      <c r="C152" s="221"/>
      <c r="D152" s="214" t="s">
        <v>284</v>
      </c>
      <c r="E152" s="222" t="s">
        <v>21</v>
      </c>
      <c r="F152" s="223" t="s">
        <v>1896</v>
      </c>
      <c r="G152" s="221"/>
      <c r="H152" s="224">
        <v>70.489000000000004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284</v>
      </c>
      <c r="AU152" s="230" t="s">
        <v>86</v>
      </c>
      <c r="AV152" s="12" t="s">
        <v>86</v>
      </c>
      <c r="AW152" s="12" t="s">
        <v>39</v>
      </c>
      <c r="AX152" s="12" t="s">
        <v>76</v>
      </c>
      <c r="AY152" s="230" t="s">
        <v>201</v>
      </c>
    </row>
    <row r="153" spans="2:65" s="12" customFormat="1" ht="13.5">
      <c r="B153" s="220"/>
      <c r="C153" s="221"/>
      <c r="D153" s="214" t="s">
        <v>284</v>
      </c>
      <c r="E153" s="222" t="s">
        <v>21</v>
      </c>
      <c r="F153" s="223" t="s">
        <v>1897</v>
      </c>
      <c r="G153" s="221"/>
      <c r="H153" s="224">
        <v>113.369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284</v>
      </c>
      <c r="AU153" s="230" t="s">
        <v>86</v>
      </c>
      <c r="AV153" s="12" t="s">
        <v>86</v>
      </c>
      <c r="AW153" s="12" t="s">
        <v>39</v>
      </c>
      <c r="AX153" s="12" t="s">
        <v>76</v>
      </c>
      <c r="AY153" s="230" t="s">
        <v>201</v>
      </c>
    </row>
    <row r="154" spans="2:65" s="12" customFormat="1" ht="13.5">
      <c r="B154" s="220"/>
      <c r="C154" s="221"/>
      <c r="D154" s="214" t="s">
        <v>284</v>
      </c>
      <c r="E154" s="222" t="s">
        <v>21</v>
      </c>
      <c r="F154" s="223" t="s">
        <v>1898</v>
      </c>
      <c r="G154" s="221"/>
      <c r="H154" s="224">
        <v>307.64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284</v>
      </c>
      <c r="AU154" s="230" t="s">
        <v>86</v>
      </c>
      <c r="AV154" s="12" t="s">
        <v>86</v>
      </c>
      <c r="AW154" s="12" t="s">
        <v>39</v>
      </c>
      <c r="AX154" s="12" t="s">
        <v>76</v>
      </c>
      <c r="AY154" s="230" t="s">
        <v>201</v>
      </c>
    </row>
    <row r="155" spans="2:65" s="12" customFormat="1" ht="13.5">
      <c r="B155" s="220"/>
      <c r="C155" s="221"/>
      <c r="D155" s="214" t="s">
        <v>284</v>
      </c>
      <c r="E155" s="222" t="s">
        <v>21</v>
      </c>
      <c r="F155" s="223" t="s">
        <v>1899</v>
      </c>
      <c r="G155" s="221"/>
      <c r="H155" s="224">
        <v>179.345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284</v>
      </c>
      <c r="AU155" s="230" t="s">
        <v>86</v>
      </c>
      <c r="AV155" s="12" t="s">
        <v>86</v>
      </c>
      <c r="AW155" s="12" t="s">
        <v>39</v>
      </c>
      <c r="AX155" s="12" t="s">
        <v>76</v>
      </c>
      <c r="AY155" s="230" t="s">
        <v>201</v>
      </c>
    </row>
    <row r="156" spans="2:65" s="12" customFormat="1" ht="27">
      <c r="B156" s="220"/>
      <c r="C156" s="221"/>
      <c r="D156" s="214" t="s">
        <v>284</v>
      </c>
      <c r="E156" s="222" t="s">
        <v>21</v>
      </c>
      <c r="F156" s="223" t="s">
        <v>1900</v>
      </c>
      <c r="G156" s="221"/>
      <c r="H156" s="224">
        <v>12.21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284</v>
      </c>
      <c r="AU156" s="230" t="s">
        <v>86</v>
      </c>
      <c r="AV156" s="12" t="s">
        <v>86</v>
      </c>
      <c r="AW156" s="12" t="s">
        <v>39</v>
      </c>
      <c r="AX156" s="12" t="s">
        <v>76</v>
      </c>
      <c r="AY156" s="230" t="s">
        <v>201</v>
      </c>
    </row>
    <row r="157" spans="2:65" s="12" customFormat="1" ht="13.5">
      <c r="B157" s="220"/>
      <c r="C157" s="221"/>
      <c r="D157" s="214" t="s">
        <v>284</v>
      </c>
      <c r="E157" s="222" t="s">
        <v>21</v>
      </c>
      <c r="F157" s="223" t="s">
        <v>1901</v>
      </c>
      <c r="G157" s="221"/>
      <c r="H157" s="224">
        <v>8.4480000000000004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284</v>
      </c>
      <c r="AU157" s="230" t="s">
        <v>86</v>
      </c>
      <c r="AV157" s="12" t="s">
        <v>86</v>
      </c>
      <c r="AW157" s="12" t="s">
        <v>39</v>
      </c>
      <c r="AX157" s="12" t="s">
        <v>76</v>
      </c>
      <c r="AY157" s="230" t="s">
        <v>201</v>
      </c>
    </row>
    <row r="158" spans="2:65" s="12" customFormat="1" ht="13.5">
      <c r="B158" s="220"/>
      <c r="C158" s="221"/>
      <c r="D158" s="214" t="s">
        <v>284</v>
      </c>
      <c r="E158" s="222" t="s">
        <v>21</v>
      </c>
      <c r="F158" s="223" t="s">
        <v>1902</v>
      </c>
      <c r="G158" s="221"/>
      <c r="H158" s="224">
        <v>203.66499999999999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284</v>
      </c>
      <c r="AU158" s="230" t="s">
        <v>86</v>
      </c>
      <c r="AV158" s="12" t="s">
        <v>86</v>
      </c>
      <c r="AW158" s="12" t="s">
        <v>39</v>
      </c>
      <c r="AX158" s="12" t="s">
        <v>76</v>
      </c>
      <c r="AY158" s="230" t="s">
        <v>201</v>
      </c>
    </row>
    <row r="159" spans="2:65" s="12" customFormat="1" ht="13.5">
      <c r="B159" s="220"/>
      <c r="C159" s="221"/>
      <c r="D159" s="214" t="s">
        <v>284</v>
      </c>
      <c r="E159" s="222" t="s">
        <v>21</v>
      </c>
      <c r="F159" s="223" t="s">
        <v>1903</v>
      </c>
      <c r="G159" s="221"/>
      <c r="H159" s="224">
        <v>6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284</v>
      </c>
      <c r="AU159" s="230" t="s">
        <v>86</v>
      </c>
      <c r="AV159" s="12" t="s">
        <v>86</v>
      </c>
      <c r="AW159" s="12" t="s">
        <v>39</v>
      </c>
      <c r="AX159" s="12" t="s">
        <v>76</v>
      </c>
      <c r="AY159" s="230" t="s">
        <v>201</v>
      </c>
    </row>
    <row r="160" spans="2:65" s="14" customFormat="1" ht="13.5">
      <c r="B160" s="242"/>
      <c r="C160" s="243"/>
      <c r="D160" s="214" t="s">
        <v>284</v>
      </c>
      <c r="E160" s="244" t="s">
        <v>21</v>
      </c>
      <c r="F160" s="245" t="s">
        <v>1904</v>
      </c>
      <c r="G160" s="243"/>
      <c r="H160" s="244" t="s">
        <v>21</v>
      </c>
      <c r="I160" s="246"/>
      <c r="J160" s="243"/>
      <c r="K160" s="243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284</v>
      </c>
      <c r="AU160" s="251" t="s">
        <v>86</v>
      </c>
      <c r="AV160" s="14" t="s">
        <v>84</v>
      </c>
      <c r="AW160" s="14" t="s">
        <v>39</v>
      </c>
      <c r="AX160" s="14" t="s">
        <v>76</v>
      </c>
      <c r="AY160" s="251" t="s">
        <v>201</v>
      </c>
    </row>
    <row r="161" spans="2:65" s="12" customFormat="1" ht="13.5">
      <c r="B161" s="220"/>
      <c r="C161" s="221"/>
      <c r="D161" s="214" t="s">
        <v>284</v>
      </c>
      <c r="E161" s="222" t="s">
        <v>21</v>
      </c>
      <c r="F161" s="223" t="s">
        <v>1905</v>
      </c>
      <c r="G161" s="221"/>
      <c r="H161" s="224">
        <v>-10.964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284</v>
      </c>
      <c r="AU161" s="230" t="s">
        <v>86</v>
      </c>
      <c r="AV161" s="12" t="s">
        <v>86</v>
      </c>
      <c r="AW161" s="12" t="s">
        <v>39</v>
      </c>
      <c r="AX161" s="12" t="s">
        <v>76</v>
      </c>
      <c r="AY161" s="230" t="s">
        <v>201</v>
      </c>
    </row>
    <row r="162" spans="2:65" s="12" customFormat="1" ht="27">
      <c r="B162" s="220"/>
      <c r="C162" s="221"/>
      <c r="D162" s="214" t="s">
        <v>284</v>
      </c>
      <c r="E162" s="222" t="s">
        <v>21</v>
      </c>
      <c r="F162" s="223" t="s">
        <v>1906</v>
      </c>
      <c r="G162" s="221"/>
      <c r="H162" s="224">
        <v>-225.85400000000001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284</v>
      </c>
      <c r="AU162" s="230" t="s">
        <v>86</v>
      </c>
      <c r="AV162" s="12" t="s">
        <v>86</v>
      </c>
      <c r="AW162" s="12" t="s">
        <v>39</v>
      </c>
      <c r="AX162" s="12" t="s">
        <v>76</v>
      </c>
      <c r="AY162" s="230" t="s">
        <v>201</v>
      </c>
    </row>
    <row r="163" spans="2:65" s="15" customFormat="1" ht="13.5">
      <c r="B163" s="266"/>
      <c r="C163" s="267"/>
      <c r="D163" s="214" t="s">
        <v>284</v>
      </c>
      <c r="E163" s="268" t="s">
        <v>21</v>
      </c>
      <c r="F163" s="269" t="s">
        <v>1870</v>
      </c>
      <c r="G163" s="267"/>
      <c r="H163" s="270">
        <v>815.41499999999996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AT163" s="276" t="s">
        <v>284</v>
      </c>
      <c r="AU163" s="276" t="s">
        <v>86</v>
      </c>
      <c r="AV163" s="15" t="s">
        <v>121</v>
      </c>
      <c r="AW163" s="15" t="s">
        <v>39</v>
      </c>
      <c r="AX163" s="15" t="s">
        <v>76</v>
      </c>
      <c r="AY163" s="276" t="s">
        <v>201</v>
      </c>
    </row>
    <row r="164" spans="2:65" s="12" customFormat="1" ht="13.5">
      <c r="B164" s="220"/>
      <c r="C164" s="221"/>
      <c r="D164" s="214" t="s">
        <v>284</v>
      </c>
      <c r="E164" s="222" t="s">
        <v>21</v>
      </c>
      <c r="F164" s="223" t="s">
        <v>1907</v>
      </c>
      <c r="G164" s="221"/>
      <c r="H164" s="224">
        <v>733.87400000000002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284</v>
      </c>
      <c r="AU164" s="230" t="s">
        <v>86</v>
      </c>
      <c r="AV164" s="12" t="s">
        <v>86</v>
      </c>
      <c r="AW164" s="12" t="s">
        <v>39</v>
      </c>
      <c r="AX164" s="12" t="s">
        <v>84</v>
      </c>
      <c r="AY164" s="230" t="s">
        <v>201</v>
      </c>
    </row>
    <row r="165" spans="2:65" s="1" customFormat="1" ht="16.5" customHeight="1">
      <c r="B165" s="42"/>
      <c r="C165" s="202" t="s">
        <v>263</v>
      </c>
      <c r="D165" s="202" t="s">
        <v>204</v>
      </c>
      <c r="E165" s="203" t="s">
        <v>1908</v>
      </c>
      <c r="F165" s="204" t="s">
        <v>1909</v>
      </c>
      <c r="G165" s="205" t="s">
        <v>288</v>
      </c>
      <c r="H165" s="206">
        <v>220.16200000000001</v>
      </c>
      <c r="I165" s="207"/>
      <c r="J165" s="208">
        <f>ROUND(I165*H165,2)</f>
        <v>0</v>
      </c>
      <c r="K165" s="204" t="s">
        <v>214</v>
      </c>
      <c r="L165" s="62"/>
      <c r="M165" s="209" t="s">
        <v>21</v>
      </c>
      <c r="N165" s="210" t="s">
        <v>47</v>
      </c>
      <c r="O165" s="43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219</v>
      </c>
      <c r="AT165" s="25" t="s">
        <v>204</v>
      </c>
      <c r="AU165" s="25" t="s">
        <v>86</v>
      </c>
      <c r="AY165" s="25" t="s">
        <v>201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84</v>
      </c>
      <c r="BK165" s="213">
        <f>ROUND(I165*H165,2)</f>
        <v>0</v>
      </c>
      <c r="BL165" s="25" t="s">
        <v>219</v>
      </c>
      <c r="BM165" s="25" t="s">
        <v>1910</v>
      </c>
    </row>
    <row r="166" spans="2:65" s="1" customFormat="1" ht="27">
      <c r="B166" s="42"/>
      <c r="C166" s="64"/>
      <c r="D166" s="214" t="s">
        <v>210</v>
      </c>
      <c r="E166" s="64"/>
      <c r="F166" s="215" t="s">
        <v>1911</v>
      </c>
      <c r="G166" s="64"/>
      <c r="H166" s="64"/>
      <c r="I166" s="173"/>
      <c r="J166" s="64"/>
      <c r="K166" s="64"/>
      <c r="L166" s="62"/>
      <c r="M166" s="216"/>
      <c r="N166" s="43"/>
      <c r="O166" s="43"/>
      <c r="P166" s="43"/>
      <c r="Q166" s="43"/>
      <c r="R166" s="43"/>
      <c r="S166" s="43"/>
      <c r="T166" s="79"/>
      <c r="AT166" s="25" t="s">
        <v>210</v>
      </c>
      <c r="AU166" s="25" t="s">
        <v>86</v>
      </c>
    </row>
    <row r="167" spans="2:65" s="12" customFormat="1" ht="13.5">
      <c r="B167" s="220"/>
      <c r="C167" s="221"/>
      <c r="D167" s="214" t="s">
        <v>284</v>
      </c>
      <c r="E167" s="222" t="s">
        <v>21</v>
      </c>
      <c r="F167" s="223" t="s">
        <v>1912</v>
      </c>
      <c r="G167" s="221"/>
      <c r="H167" s="224">
        <v>220.16200000000001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284</v>
      </c>
      <c r="AU167" s="230" t="s">
        <v>86</v>
      </c>
      <c r="AV167" s="12" t="s">
        <v>86</v>
      </c>
      <c r="AW167" s="12" t="s">
        <v>39</v>
      </c>
      <c r="AX167" s="12" t="s">
        <v>84</v>
      </c>
      <c r="AY167" s="230" t="s">
        <v>201</v>
      </c>
    </row>
    <row r="168" spans="2:65" s="1" customFormat="1" ht="16.5" customHeight="1">
      <c r="B168" s="42"/>
      <c r="C168" s="202" t="s">
        <v>10</v>
      </c>
      <c r="D168" s="202" t="s">
        <v>204</v>
      </c>
      <c r="E168" s="203" t="s">
        <v>1913</v>
      </c>
      <c r="F168" s="204" t="s">
        <v>1914</v>
      </c>
      <c r="G168" s="205" t="s">
        <v>288</v>
      </c>
      <c r="H168" s="206">
        <v>81.542000000000002</v>
      </c>
      <c r="I168" s="207"/>
      <c r="J168" s="208">
        <f>ROUND(I168*H168,2)</f>
        <v>0</v>
      </c>
      <c r="K168" s="204" t="s">
        <v>214</v>
      </c>
      <c r="L168" s="62"/>
      <c r="M168" s="209" t="s">
        <v>21</v>
      </c>
      <c r="N168" s="210" t="s">
        <v>47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219</v>
      </c>
      <c r="AT168" s="25" t="s">
        <v>204</v>
      </c>
      <c r="AU168" s="25" t="s">
        <v>86</v>
      </c>
      <c r="AY168" s="25" t="s">
        <v>201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84</v>
      </c>
      <c r="BK168" s="213">
        <f>ROUND(I168*H168,2)</f>
        <v>0</v>
      </c>
      <c r="BL168" s="25" t="s">
        <v>219</v>
      </c>
      <c r="BM168" s="25" t="s">
        <v>1915</v>
      </c>
    </row>
    <row r="169" spans="2:65" s="1" customFormat="1" ht="27">
      <c r="B169" s="42"/>
      <c r="C169" s="64"/>
      <c r="D169" s="214" t="s">
        <v>210</v>
      </c>
      <c r="E169" s="64"/>
      <c r="F169" s="215" t="s">
        <v>1916</v>
      </c>
      <c r="G169" s="64"/>
      <c r="H169" s="64"/>
      <c r="I169" s="173"/>
      <c r="J169" s="64"/>
      <c r="K169" s="64"/>
      <c r="L169" s="62"/>
      <c r="M169" s="216"/>
      <c r="N169" s="43"/>
      <c r="O169" s="43"/>
      <c r="P169" s="43"/>
      <c r="Q169" s="43"/>
      <c r="R169" s="43"/>
      <c r="S169" s="43"/>
      <c r="T169" s="79"/>
      <c r="AT169" s="25" t="s">
        <v>210</v>
      </c>
      <c r="AU169" s="25" t="s">
        <v>86</v>
      </c>
    </row>
    <row r="170" spans="2:65" s="12" customFormat="1" ht="13.5">
      <c r="B170" s="220"/>
      <c r="C170" s="221"/>
      <c r="D170" s="214" t="s">
        <v>284</v>
      </c>
      <c r="E170" s="222" t="s">
        <v>21</v>
      </c>
      <c r="F170" s="223" t="s">
        <v>1917</v>
      </c>
      <c r="G170" s="221"/>
      <c r="H170" s="224">
        <v>81.542000000000002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284</v>
      </c>
      <c r="AU170" s="230" t="s">
        <v>86</v>
      </c>
      <c r="AV170" s="12" t="s">
        <v>86</v>
      </c>
      <c r="AW170" s="12" t="s">
        <v>39</v>
      </c>
      <c r="AX170" s="12" t="s">
        <v>84</v>
      </c>
      <c r="AY170" s="230" t="s">
        <v>201</v>
      </c>
    </row>
    <row r="171" spans="2:65" s="1" customFormat="1" ht="16.5" customHeight="1">
      <c r="B171" s="42"/>
      <c r="C171" s="202" t="s">
        <v>360</v>
      </c>
      <c r="D171" s="202" t="s">
        <v>204</v>
      </c>
      <c r="E171" s="203" t="s">
        <v>1918</v>
      </c>
      <c r="F171" s="204" t="s">
        <v>1919</v>
      </c>
      <c r="G171" s="205" t="s">
        <v>288</v>
      </c>
      <c r="H171" s="206">
        <v>24.463000000000001</v>
      </c>
      <c r="I171" s="207"/>
      <c r="J171" s="208">
        <f>ROUND(I171*H171,2)</f>
        <v>0</v>
      </c>
      <c r="K171" s="204" t="s">
        <v>214</v>
      </c>
      <c r="L171" s="62"/>
      <c r="M171" s="209" t="s">
        <v>21</v>
      </c>
      <c r="N171" s="210" t="s">
        <v>47</v>
      </c>
      <c r="O171" s="43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219</v>
      </c>
      <c r="AT171" s="25" t="s">
        <v>204</v>
      </c>
      <c r="AU171" s="25" t="s">
        <v>86</v>
      </c>
      <c r="AY171" s="25" t="s">
        <v>201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84</v>
      </c>
      <c r="BK171" s="213">
        <f>ROUND(I171*H171,2)</f>
        <v>0</v>
      </c>
      <c r="BL171" s="25" t="s">
        <v>219</v>
      </c>
      <c r="BM171" s="25" t="s">
        <v>1920</v>
      </c>
    </row>
    <row r="172" spans="2:65" s="1" customFormat="1" ht="27">
      <c r="B172" s="42"/>
      <c r="C172" s="64"/>
      <c r="D172" s="214" t="s">
        <v>210</v>
      </c>
      <c r="E172" s="64"/>
      <c r="F172" s="215" t="s">
        <v>1921</v>
      </c>
      <c r="G172" s="64"/>
      <c r="H172" s="64"/>
      <c r="I172" s="173"/>
      <c r="J172" s="64"/>
      <c r="K172" s="64"/>
      <c r="L172" s="62"/>
      <c r="M172" s="216"/>
      <c r="N172" s="43"/>
      <c r="O172" s="43"/>
      <c r="P172" s="43"/>
      <c r="Q172" s="43"/>
      <c r="R172" s="43"/>
      <c r="S172" s="43"/>
      <c r="T172" s="79"/>
      <c r="AT172" s="25" t="s">
        <v>210</v>
      </c>
      <c r="AU172" s="25" t="s">
        <v>86</v>
      </c>
    </row>
    <row r="173" spans="2:65" s="12" customFormat="1" ht="13.5">
      <c r="B173" s="220"/>
      <c r="C173" s="221"/>
      <c r="D173" s="214" t="s">
        <v>284</v>
      </c>
      <c r="E173" s="222" t="s">
        <v>21</v>
      </c>
      <c r="F173" s="223" t="s">
        <v>1922</v>
      </c>
      <c r="G173" s="221"/>
      <c r="H173" s="224">
        <v>24.463000000000001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284</v>
      </c>
      <c r="AU173" s="230" t="s">
        <v>86</v>
      </c>
      <c r="AV173" s="12" t="s">
        <v>86</v>
      </c>
      <c r="AW173" s="12" t="s">
        <v>39</v>
      </c>
      <c r="AX173" s="12" t="s">
        <v>84</v>
      </c>
      <c r="AY173" s="230" t="s">
        <v>201</v>
      </c>
    </row>
    <row r="174" spans="2:65" s="1" customFormat="1" ht="16.5" customHeight="1">
      <c r="B174" s="42"/>
      <c r="C174" s="202" t="s">
        <v>366</v>
      </c>
      <c r="D174" s="202" t="s">
        <v>204</v>
      </c>
      <c r="E174" s="203" t="s">
        <v>1923</v>
      </c>
      <c r="F174" s="204" t="s">
        <v>1924</v>
      </c>
      <c r="G174" s="205" t="s">
        <v>281</v>
      </c>
      <c r="H174" s="206">
        <v>870.31100000000004</v>
      </c>
      <c r="I174" s="207"/>
      <c r="J174" s="208">
        <f>ROUND(I174*H174,2)</f>
        <v>0</v>
      </c>
      <c r="K174" s="204" t="s">
        <v>214</v>
      </c>
      <c r="L174" s="62"/>
      <c r="M174" s="209" t="s">
        <v>21</v>
      </c>
      <c r="N174" s="210" t="s">
        <v>47</v>
      </c>
      <c r="O174" s="43"/>
      <c r="P174" s="211">
        <f>O174*H174</f>
        <v>0</v>
      </c>
      <c r="Q174" s="211">
        <v>8.4000000000000003E-4</v>
      </c>
      <c r="R174" s="211">
        <f>Q174*H174</f>
        <v>0.73106124000000006</v>
      </c>
      <c r="S174" s="211">
        <v>0</v>
      </c>
      <c r="T174" s="212">
        <f>S174*H174</f>
        <v>0</v>
      </c>
      <c r="AR174" s="25" t="s">
        <v>219</v>
      </c>
      <c r="AT174" s="25" t="s">
        <v>204</v>
      </c>
      <c r="AU174" s="25" t="s">
        <v>86</v>
      </c>
      <c r="AY174" s="25" t="s">
        <v>201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84</v>
      </c>
      <c r="BK174" s="213">
        <f>ROUND(I174*H174,2)</f>
        <v>0</v>
      </c>
      <c r="BL174" s="25" t="s">
        <v>219</v>
      </c>
      <c r="BM174" s="25" t="s">
        <v>1925</v>
      </c>
    </row>
    <row r="175" spans="2:65" s="1" customFormat="1" ht="27">
      <c r="B175" s="42"/>
      <c r="C175" s="64"/>
      <c r="D175" s="214" t="s">
        <v>210</v>
      </c>
      <c r="E175" s="64"/>
      <c r="F175" s="215" t="s">
        <v>1926</v>
      </c>
      <c r="G175" s="64"/>
      <c r="H175" s="64"/>
      <c r="I175" s="173"/>
      <c r="J175" s="64"/>
      <c r="K175" s="64"/>
      <c r="L175" s="62"/>
      <c r="M175" s="216"/>
      <c r="N175" s="43"/>
      <c r="O175" s="43"/>
      <c r="P175" s="43"/>
      <c r="Q175" s="43"/>
      <c r="R175" s="43"/>
      <c r="S175" s="43"/>
      <c r="T175" s="79"/>
      <c r="AT175" s="25" t="s">
        <v>210</v>
      </c>
      <c r="AU175" s="25" t="s">
        <v>86</v>
      </c>
    </row>
    <row r="176" spans="2:65" s="14" customFormat="1" ht="13.5">
      <c r="B176" s="242"/>
      <c r="C176" s="243"/>
      <c r="D176" s="214" t="s">
        <v>284</v>
      </c>
      <c r="E176" s="244" t="s">
        <v>21</v>
      </c>
      <c r="F176" s="245" t="s">
        <v>1894</v>
      </c>
      <c r="G176" s="243"/>
      <c r="H176" s="244" t="s">
        <v>21</v>
      </c>
      <c r="I176" s="246"/>
      <c r="J176" s="243"/>
      <c r="K176" s="243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284</v>
      </c>
      <c r="AU176" s="251" t="s">
        <v>86</v>
      </c>
      <c r="AV176" s="14" t="s">
        <v>84</v>
      </c>
      <c r="AW176" s="14" t="s">
        <v>39</v>
      </c>
      <c r="AX176" s="14" t="s">
        <v>76</v>
      </c>
      <c r="AY176" s="251" t="s">
        <v>201</v>
      </c>
    </row>
    <row r="177" spans="2:65" s="12" customFormat="1" ht="13.5">
      <c r="B177" s="220"/>
      <c r="C177" s="221"/>
      <c r="D177" s="214" t="s">
        <v>284</v>
      </c>
      <c r="E177" s="222" t="s">
        <v>21</v>
      </c>
      <c r="F177" s="223" t="s">
        <v>1927</v>
      </c>
      <c r="G177" s="221"/>
      <c r="H177" s="224">
        <v>231.43600000000001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284</v>
      </c>
      <c r="AU177" s="230" t="s">
        <v>86</v>
      </c>
      <c r="AV177" s="12" t="s">
        <v>86</v>
      </c>
      <c r="AW177" s="12" t="s">
        <v>39</v>
      </c>
      <c r="AX177" s="12" t="s">
        <v>76</v>
      </c>
      <c r="AY177" s="230" t="s">
        <v>201</v>
      </c>
    </row>
    <row r="178" spans="2:65" s="12" customFormat="1" ht="13.5">
      <c r="B178" s="220"/>
      <c r="C178" s="221"/>
      <c r="D178" s="214" t="s">
        <v>284</v>
      </c>
      <c r="E178" s="222" t="s">
        <v>21</v>
      </c>
      <c r="F178" s="223" t="s">
        <v>1928</v>
      </c>
      <c r="G178" s="221"/>
      <c r="H178" s="224">
        <v>284.67500000000001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284</v>
      </c>
      <c r="AU178" s="230" t="s">
        <v>86</v>
      </c>
      <c r="AV178" s="12" t="s">
        <v>86</v>
      </c>
      <c r="AW178" s="12" t="s">
        <v>39</v>
      </c>
      <c r="AX178" s="12" t="s">
        <v>76</v>
      </c>
      <c r="AY178" s="230" t="s">
        <v>201</v>
      </c>
    </row>
    <row r="179" spans="2:65" s="12" customFormat="1" ht="13.5">
      <c r="B179" s="220"/>
      <c r="C179" s="221"/>
      <c r="D179" s="214" t="s">
        <v>284</v>
      </c>
      <c r="E179" s="222" t="s">
        <v>21</v>
      </c>
      <c r="F179" s="223" t="s">
        <v>1929</v>
      </c>
      <c r="G179" s="221"/>
      <c r="H179" s="224">
        <v>354.2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284</v>
      </c>
      <c r="AU179" s="230" t="s">
        <v>86</v>
      </c>
      <c r="AV179" s="12" t="s">
        <v>86</v>
      </c>
      <c r="AW179" s="12" t="s">
        <v>39</v>
      </c>
      <c r="AX179" s="12" t="s">
        <v>76</v>
      </c>
      <c r="AY179" s="230" t="s">
        <v>201</v>
      </c>
    </row>
    <row r="180" spans="2:65" s="13" customFormat="1" ht="13.5">
      <c r="B180" s="231"/>
      <c r="C180" s="232"/>
      <c r="D180" s="214" t="s">
        <v>284</v>
      </c>
      <c r="E180" s="233" t="s">
        <v>21</v>
      </c>
      <c r="F180" s="234" t="s">
        <v>293</v>
      </c>
      <c r="G180" s="232"/>
      <c r="H180" s="235">
        <v>870.31100000000004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284</v>
      </c>
      <c r="AU180" s="241" t="s">
        <v>86</v>
      </c>
      <c r="AV180" s="13" t="s">
        <v>219</v>
      </c>
      <c r="AW180" s="13" t="s">
        <v>39</v>
      </c>
      <c r="AX180" s="13" t="s">
        <v>84</v>
      </c>
      <c r="AY180" s="241" t="s">
        <v>201</v>
      </c>
    </row>
    <row r="181" spans="2:65" s="1" customFormat="1" ht="16.5" customHeight="1">
      <c r="B181" s="42"/>
      <c r="C181" s="202" t="s">
        <v>373</v>
      </c>
      <c r="D181" s="202" t="s">
        <v>204</v>
      </c>
      <c r="E181" s="203" t="s">
        <v>1930</v>
      </c>
      <c r="F181" s="204" t="s">
        <v>1931</v>
      </c>
      <c r="G181" s="205" t="s">
        <v>281</v>
      </c>
      <c r="H181" s="206">
        <v>756.553</v>
      </c>
      <c r="I181" s="207"/>
      <c r="J181" s="208">
        <f>ROUND(I181*H181,2)</f>
        <v>0</v>
      </c>
      <c r="K181" s="204" t="s">
        <v>214</v>
      </c>
      <c r="L181" s="62"/>
      <c r="M181" s="209" t="s">
        <v>21</v>
      </c>
      <c r="N181" s="210" t="s">
        <v>47</v>
      </c>
      <c r="O181" s="43"/>
      <c r="P181" s="211">
        <f>O181*H181</f>
        <v>0</v>
      </c>
      <c r="Q181" s="211">
        <v>8.4999999999999995E-4</v>
      </c>
      <c r="R181" s="211">
        <f>Q181*H181</f>
        <v>0.64307004999999995</v>
      </c>
      <c r="S181" s="211">
        <v>0</v>
      </c>
      <c r="T181" s="212">
        <f>S181*H181</f>
        <v>0</v>
      </c>
      <c r="AR181" s="25" t="s">
        <v>219</v>
      </c>
      <c r="AT181" s="25" t="s">
        <v>204</v>
      </c>
      <c r="AU181" s="25" t="s">
        <v>86</v>
      </c>
      <c r="AY181" s="25" t="s">
        <v>201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84</v>
      </c>
      <c r="BK181" s="213">
        <f>ROUND(I181*H181,2)</f>
        <v>0</v>
      </c>
      <c r="BL181" s="25" t="s">
        <v>219</v>
      </c>
      <c r="BM181" s="25" t="s">
        <v>1932</v>
      </c>
    </row>
    <row r="182" spans="2:65" s="1" customFormat="1" ht="27">
      <c r="B182" s="42"/>
      <c r="C182" s="64"/>
      <c r="D182" s="214" t="s">
        <v>210</v>
      </c>
      <c r="E182" s="64"/>
      <c r="F182" s="215" t="s">
        <v>1933</v>
      </c>
      <c r="G182" s="64"/>
      <c r="H182" s="64"/>
      <c r="I182" s="173"/>
      <c r="J182" s="64"/>
      <c r="K182" s="64"/>
      <c r="L182" s="62"/>
      <c r="M182" s="216"/>
      <c r="N182" s="43"/>
      <c r="O182" s="43"/>
      <c r="P182" s="43"/>
      <c r="Q182" s="43"/>
      <c r="R182" s="43"/>
      <c r="S182" s="43"/>
      <c r="T182" s="79"/>
      <c r="AT182" s="25" t="s">
        <v>210</v>
      </c>
      <c r="AU182" s="25" t="s">
        <v>86</v>
      </c>
    </row>
    <row r="183" spans="2:65" s="14" customFormat="1" ht="13.5">
      <c r="B183" s="242"/>
      <c r="C183" s="243"/>
      <c r="D183" s="214" t="s">
        <v>284</v>
      </c>
      <c r="E183" s="244" t="s">
        <v>21</v>
      </c>
      <c r="F183" s="245" t="s">
        <v>1891</v>
      </c>
      <c r="G183" s="243"/>
      <c r="H183" s="244" t="s">
        <v>21</v>
      </c>
      <c r="I183" s="246"/>
      <c r="J183" s="243"/>
      <c r="K183" s="243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284</v>
      </c>
      <c r="AU183" s="251" t="s">
        <v>86</v>
      </c>
      <c r="AV183" s="14" t="s">
        <v>84</v>
      </c>
      <c r="AW183" s="14" t="s">
        <v>39</v>
      </c>
      <c r="AX183" s="14" t="s">
        <v>76</v>
      </c>
      <c r="AY183" s="251" t="s">
        <v>201</v>
      </c>
    </row>
    <row r="184" spans="2:65" s="12" customFormat="1" ht="13.5">
      <c r="B184" s="220"/>
      <c r="C184" s="221"/>
      <c r="D184" s="214" t="s">
        <v>284</v>
      </c>
      <c r="E184" s="222" t="s">
        <v>21</v>
      </c>
      <c r="F184" s="223" t="s">
        <v>1934</v>
      </c>
      <c r="G184" s="221"/>
      <c r="H184" s="224">
        <v>98.981999999999999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284</v>
      </c>
      <c r="AU184" s="230" t="s">
        <v>86</v>
      </c>
      <c r="AV184" s="12" t="s">
        <v>86</v>
      </c>
      <c r="AW184" s="12" t="s">
        <v>39</v>
      </c>
      <c r="AX184" s="12" t="s">
        <v>76</v>
      </c>
      <c r="AY184" s="230" t="s">
        <v>201</v>
      </c>
    </row>
    <row r="185" spans="2:65" s="12" customFormat="1" ht="13.5">
      <c r="B185" s="220"/>
      <c r="C185" s="221"/>
      <c r="D185" s="214" t="s">
        <v>284</v>
      </c>
      <c r="E185" s="222" t="s">
        <v>21</v>
      </c>
      <c r="F185" s="223" t="s">
        <v>1935</v>
      </c>
      <c r="G185" s="221"/>
      <c r="H185" s="224">
        <v>61.296999999999997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284</v>
      </c>
      <c r="AU185" s="230" t="s">
        <v>86</v>
      </c>
      <c r="AV185" s="12" t="s">
        <v>86</v>
      </c>
      <c r="AW185" s="12" t="s">
        <v>39</v>
      </c>
      <c r="AX185" s="12" t="s">
        <v>76</v>
      </c>
      <c r="AY185" s="230" t="s">
        <v>201</v>
      </c>
    </row>
    <row r="186" spans="2:65" s="14" customFormat="1" ht="13.5">
      <c r="B186" s="242"/>
      <c r="C186" s="243"/>
      <c r="D186" s="214" t="s">
        <v>284</v>
      </c>
      <c r="E186" s="244" t="s">
        <v>21</v>
      </c>
      <c r="F186" s="245" t="s">
        <v>1894</v>
      </c>
      <c r="G186" s="243"/>
      <c r="H186" s="244" t="s">
        <v>21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284</v>
      </c>
      <c r="AU186" s="251" t="s">
        <v>86</v>
      </c>
      <c r="AV186" s="14" t="s">
        <v>84</v>
      </c>
      <c r="AW186" s="14" t="s">
        <v>39</v>
      </c>
      <c r="AX186" s="14" t="s">
        <v>76</v>
      </c>
      <c r="AY186" s="251" t="s">
        <v>201</v>
      </c>
    </row>
    <row r="187" spans="2:65" s="12" customFormat="1" ht="13.5">
      <c r="B187" s="220"/>
      <c r="C187" s="221"/>
      <c r="D187" s="214" t="s">
        <v>284</v>
      </c>
      <c r="E187" s="222" t="s">
        <v>21</v>
      </c>
      <c r="F187" s="223" t="s">
        <v>1936</v>
      </c>
      <c r="G187" s="221"/>
      <c r="H187" s="224">
        <v>50.252000000000002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284</v>
      </c>
      <c r="AU187" s="230" t="s">
        <v>86</v>
      </c>
      <c r="AV187" s="12" t="s">
        <v>86</v>
      </c>
      <c r="AW187" s="12" t="s">
        <v>39</v>
      </c>
      <c r="AX187" s="12" t="s">
        <v>76</v>
      </c>
      <c r="AY187" s="230" t="s">
        <v>201</v>
      </c>
    </row>
    <row r="188" spans="2:65" s="12" customFormat="1" ht="13.5">
      <c r="B188" s="220"/>
      <c r="C188" s="221"/>
      <c r="D188" s="214" t="s">
        <v>284</v>
      </c>
      <c r="E188" s="222" t="s">
        <v>21</v>
      </c>
      <c r="F188" s="223" t="s">
        <v>1937</v>
      </c>
      <c r="G188" s="221"/>
      <c r="H188" s="224">
        <v>111.88800000000001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284</v>
      </c>
      <c r="AU188" s="230" t="s">
        <v>86</v>
      </c>
      <c r="AV188" s="12" t="s">
        <v>86</v>
      </c>
      <c r="AW188" s="12" t="s">
        <v>39</v>
      </c>
      <c r="AX188" s="12" t="s">
        <v>76</v>
      </c>
      <c r="AY188" s="230" t="s">
        <v>201</v>
      </c>
    </row>
    <row r="189" spans="2:65" s="12" customFormat="1" ht="13.5">
      <c r="B189" s="220"/>
      <c r="C189" s="221"/>
      <c r="D189" s="214" t="s">
        <v>284</v>
      </c>
      <c r="E189" s="222" t="s">
        <v>21</v>
      </c>
      <c r="F189" s="223" t="s">
        <v>1938</v>
      </c>
      <c r="G189" s="221"/>
      <c r="H189" s="224">
        <v>179.95099999999999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284</v>
      </c>
      <c r="AU189" s="230" t="s">
        <v>86</v>
      </c>
      <c r="AV189" s="12" t="s">
        <v>86</v>
      </c>
      <c r="AW189" s="12" t="s">
        <v>39</v>
      </c>
      <c r="AX189" s="12" t="s">
        <v>76</v>
      </c>
      <c r="AY189" s="230" t="s">
        <v>201</v>
      </c>
    </row>
    <row r="190" spans="2:65" s="12" customFormat="1" ht="13.5">
      <c r="B190" s="220"/>
      <c r="C190" s="221"/>
      <c r="D190" s="214" t="s">
        <v>284</v>
      </c>
      <c r="E190" s="222" t="s">
        <v>21</v>
      </c>
      <c r="F190" s="223" t="s">
        <v>1939</v>
      </c>
      <c r="G190" s="221"/>
      <c r="H190" s="224">
        <v>254.18299999999999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284</v>
      </c>
      <c r="AU190" s="230" t="s">
        <v>86</v>
      </c>
      <c r="AV190" s="12" t="s">
        <v>86</v>
      </c>
      <c r="AW190" s="12" t="s">
        <v>39</v>
      </c>
      <c r="AX190" s="12" t="s">
        <v>76</v>
      </c>
      <c r="AY190" s="230" t="s">
        <v>201</v>
      </c>
    </row>
    <row r="191" spans="2:65" s="13" customFormat="1" ht="13.5">
      <c r="B191" s="231"/>
      <c r="C191" s="232"/>
      <c r="D191" s="214" t="s">
        <v>284</v>
      </c>
      <c r="E191" s="233" t="s">
        <v>21</v>
      </c>
      <c r="F191" s="234" t="s">
        <v>293</v>
      </c>
      <c r="G191" s="232"/>
      <c r="H191" s="235">
        <v>756.553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284</v>
      </c>
      <c r="AU191" s="241" t="s">
        <v>86</v>
      </c>
      <c r="AV191" s="13" t="s">
        <v>219</v>
      </c>
      <c r="AW191" s="13" t="s">
        <v>39</v>
      </c>
      <c r="AX191" s="13" t="s">
        <v>84</v>
      </c>
      <c r="AY191" s="241" t="s">
        <v>201</v>
      </c>
    </row>
    <row r="192" spans="2:65" s="1" customFormat="1" ht="16.5" customHeight="1">
      <c r="B192" s="42"/>
      <c r="C192" s="202" t="s">
        <v>381</v>
      </c>
      <c r="D192" s="202" t="s">
        <v>204</v>
      </c>
      <c r="E192" s="203" t="s">
        <v>1940</v>
      </c>
      <c r="F192" s="204" t="s">
        <v>1941</v>
      </c>
      <c r="G192" s="205" t="s">
        <v>281</v>
      </c>
      <c r="H192" s="206">
        <v>870.31100000000004</v>
      </c>
      <c r="I192" s="207"/>
      <c r="J192" s="208">
        <f>ROUND(I192*H192,2)</f>
        <v>0</v>
      </c>
      <c r="K192" s="204" t="s">
        <v>214</v>
      </c>
      <c r="L192" s="62"/>
      <c r="M192" s="209" t="s">
        <v>21</v>
      </c>
      <c r="N192" s="210" t="s">
        <v>47</v>
      </c>
      <c r="O192" s="43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25" t="s">
        <v>219</v>
      </c>
      <c r="AT192" s="25" t="s">
        <v>204</v>
      </c>
      <c r="AU192" s="25" t="s">
        <v>86</v>
      </c>
      <c r="AY192" s="25" t="s">
        <v>201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84</v>
      </c>
      <c r="BK192" s="213">
        <f>ROUND(I192*H192,2)</f>
        <v>0</v>
      </c>
      <c r="BL192" s="25" t="s">
        <v>219</v>
      </c>
      <c r="BM192" s="25" t="s">
        <v>1942</v>
      </c>
    </row>
    <row r="193" spans="2:65" s="1" customFormat="1" ht="27">
      <c r="B193" s="42"/>
      <c r="C193" s="64"/>
      <c r="D193" s="214" t="s">
        <v>210</v>
      </c>
      <c r="E193" s="64"/>
      <c r="F193" s="215" t="s">
        <v>1943</v>
      </c>
      <c r="G193" s="64"/>
      <c r="H193" s="64"/>
      <c r="I193" s="173"/>
      <c r="J193" s="64"/>
      <c r="K193" s="64"/>
      <c r="L193" s="62"/>
      <c r="M193" s="216"/>
      <c r="N193" s="43"/>
      <c r="O193" s="43"/>
      <c r="P193" s="43"/>
      <c r="Q193" s="43"/>
      <c r="R193" s="43"/>
      <c r="S193" s="43"/>
      <c r="T193" s="79"/>
      <c r="AT193" s="25" t="s">
        <v>210</v>
      </c>
      <c r="AU193" s="25" t="s">
        <v>86</v>
      </c>
    </row>
    <row r="194" spans="2:65" s="12" customFormat="1" ht="13.5">
      <c r="B194" s="220"/>
      <c r="C194" s="221"/>
      <c r="D194" s="214" t="s">
        <v>284</v>
      </c>
      <c r="E194" s="222" t="s">
        <v>21</v>
      </c>
      <c r="F194" s="223" t="s">
        <v>1944</v>
      </c>
      <c r="G194" s="221"/>
      <c r="H194" s="224">
        <v>870.31100000000004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284</v>
      </c>
      <c r="AU194" s="230" t="s">
        <v>86</v>
      </c>
      <c r="AV194" s="12" t="s">
        <v>86</v>
      </c>
      <c r="AW194" s="12" t="s">
        <v>39</v>
      </c>
      <c r="AX194" s="12" t="s">
        <v>84</v>
      </c>
      <c r="AY194" s="230" t="s">
        <v>201</v>
      </c>
    </row>
    <row r="195" spans="2:65" s="1" customFormat="1" ht="16.5" customHeight="1">
      <c r="B195" s="42"/>
      <c r="C195" s="202" t="s">
        <v>387</v>
      </c>
      <c r="D195" s="202" t="s">
        <v>204</v>
      </c>
      <c r="E195" s="203" t="s">
        <v>1945</v>
      </c>
      <c r="F195" s="204" t="s">
        <v>1946</v>
      </c>
      <c r="G195" s="205" t="s">
        <v>281</v>
      </c>
      <c r="H195" s="206">
        <v>756.553</v>
      </c>
      <c r="I195" s="207"/>
      <c r="J195" s="208">
        <f>ROUND(I195*H195,2)</f>
        <v>0</v>
      </c>
      <c r="K195" s="204" t="s">
        <v>214</v>
      </c>
      <c r="L195" s="62"/>
      <c r="M195" s="209" t="s">
        <v>21</v>
      </c>
      <c r="N195" s="210" t="s">
        <v>47</v>
      </c>
      <c r="O195" s="43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AR195" s="25" t="s">
        <v>219</v>
      </c>
      <c r="AT195" s="25" t="s">
        <v>204</v>
      </c>
      <c r="AU195" s="25" t="s">
        <v>86</v>
      </c>
      <c r="AY195" s="25" t="s">
        <v>201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25" t="s">
        <v>84</v>
      </c>
      <c r="BK195" s="213">
        <f>ROUND(I195*H195,2)</f>
        <v>0</v>
      </c>
      <c r="BL195" s="25" t="s">
        <v>219</v>
      </c>
      <c r="BM195" s="25" t="s">
        <v>1947</v>
      </c>
    </row>
    <row r="196" spans="2:65" s="1" customFormat="1" ht="27">
      <c r="B196" s="42"/>
      <c r="C196" s="64"/>
      <c r="D196" s="214" t="s">
        <v>210</v>
      </c>
      <c r="E196" s="64"/>
      <c r="F196" s="215" t="s">
        <v>1948</v>
      </c>
      <c r="G196" s="64"/>
      <c r="H196" s="64"/>
      <c r="I196" s="173"/>
      <c r="J196" s="64"/>
      <c r="K196" s="64"/>
      <c r="L196" s="62"/>
      <c r="M196" s="216"/>
      <c r="N196" s="43"/>
      <c r="O196" s="43"/>
      <c r="P196" s="43"/>
      <c r="Q196" s="43"/>
      <c r="R196" s="43"/>
      <c r="S196" s="43"/>
      <c r="T196" s="79"/>
      <c r="AT196" s="25" t="s">
        <v>210</v>
      </c>
      <c r="AU196" s="25" t="s">
        <v>86</v>
      </c>
    </row>
    <row r="197" spans="2:65" s="12" customFormat="1" ht="13.5">
      <c r="B197" s="220"/>
      <c r="C197" s="221"/>
      <c r="D197" s="214" t="s">
        <v>284</v>
      </c>
      <c r="E197" s="222" t="s">
        <v>21</v>
      </c>
      <c r="F197" s="223" t="s">
        <v>1949</v>
      </c>
      <c r="G197" s="221"/>
      <c r="H197" s="224">
        <v>756.553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284</v>
      </c>
      <c r="AU197" s="230" t="s">
        <v>86</v>
      </c>
      <c r="AV197" s="12" t="s">
        <v>86</v>
      </c>
      <c r="AW197" s="12" t="s">
        <v>39</v>
      </c>
      <c r="AX197" s="12" t="s">
        <v>84</v>
      </c>
      <c r="AY197" s="230" t="s">
        <v>201</v>
      </c>
    </row>
    <row r="198" spans="2:65" s="1" customFormat="1" ht="16.5" customHeight="1">
      <c r="B198" s="42"/>
      <c r="C198" s="202" t="s">
        <v>9</v>
      </c>
      <c r="D198" s="202" t="s">
        <v>204</v>
      </c>
      <c r="E198" s="203" t="s">
        <v>1631</v>
      </c>
      <c r="F198" s="204" t="s">
        <v>1632</v>
      </c>
      <c r="G198" s="205" t="s">
        <v>311</v>
      </c>
      <c r="H198" s="206">
        <v>374.48</v>
      </c>
      <c r="I198" s="207"/>
      <c r="J198" s="208">
        <f>ROUND(I198*H198,2)</f>
        <v>0</v>
      </c>
      <c r="K198" s="204" t="s">
        <v>214</v>
      </c>
      <c r="L198" s="62"/>
      <c r="M198" s="209" t="s">
        <v>21</v>
      </c>
      <c r="N198" s="210" t="s">
        <v>47</v>
      </c>
      <c r="O198" s="43"/>
      <c r="P198" s="211">
        <f>O198*H198</f>
        <v>0</v>
      </c>
      <c r="Q198" s="211">
        <v>1.33E-3</v>
      </c>
      <c r="R198" s="211">
        <f>Q198*H198</f>
        <v>0.49805840000000001</v>
      </c>
      <c r="S198" s="211">
        <v>0</v>
      </c>
      <c r="T198" s="212">
        <f>S198*H198</f>
        <v>0</v>
      </c>
      <c r="AR198" s="25" t="s">
        <v>219</v>
      </c>
      <c r="AT198" s="25" t="s">
        <v>204</v>
      </c>
      <c r="AU198" s="25" t="s">
        <v>86</v>
      </c>
      <c r="AY198" s="25" t="s">
        <v>201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84</v>
      </c>
      <c r="BK198" s="213">
        <f>ROUND(I198*H198,2)</f>
        <v>0</v>
      </c>
      <c r="BL198" s="25" t="s">
        <v>219</v>
      </c>
      <c r="BM198" s="25" t="s">
        <v>1950</v>
      </c>
    </row>
    <row r="199" spans="2:65" s="1" customFormat="1" ht="27">
      <c r="B199" s="42"/>
      <c r="C199" s="64"/>
      <c r="D199" s="214" t="s">
        <v>210</v>
      </c>
      <c r="E199" s="64"/>
      <c r="F199" s="215" t="s">
        <v>1634</v>
      </c>
      <c r="G199" s="64"/>
      <c r="H199" s="64"/>
      <c r="I199" s="173"/>
      <c r="J199" s="64"/>
      <c r="K199" s="64"/>
      <c r="L199" s="62"/>
      <c r="M199" s="216"/>
      <c r="N199" s="43"/>
      <c r="O199" s="43"/>
      <c r="P199" s="43"/>
      <c r="Q199" s="43"/>
      <c r="R199" s="43"/>
      <c r="S199" s="43"/>
      <c r="T199" s="79"/>
      <c r="AT199" s="25" t="s">
        <v>210</v>
      </c>
      <c r="AU199" s="25" t="s">
        <v>86</v>
      </c>
    </row>
    <row r="200" spans="2:65" s="12" customFormat="1" ht="13.5">
      <c r="B200" s="220"/>
      <c r="C200" s="221"/>
      <c r="D200" s="214" t="s">
        <v>284</v>
      </c>
      <c r="E200" s="222" t="s">
        <v>21</v>
      </c>
      <c r="F200" s="223" t="s">
        <v>1951</v>
      </c>
      <c r="G200" s="221"/>
      <c r="H200" s="224">
        <v>374.48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284</v>
      </c>
      <c r="AU200" s="230" t="s">
        <v>86</v>
      </c>
      <c r="AV200" s="12" t="s">
        <v>86</v>
      </c>
      <c r="AW200" s="12" t="s">
        <v>39</v>
      </c>
      <c r="AX200" s="12" t="s">
        <v>84</v>
      </c>
      <c r="AY200" s="230" t="s">
        <v>201</v>
      </c>
    </row>
    <row r="201" spans="2:65" s="1" customFormat="1" ht="16.5" customHeight="1">
      <c r="B201" s="42"/>
      <c r="C201" s="255" t="s">
        <v>398</v>
      </c>
      <c r="D201" s="255" t="s">
        <v>497</v>
      </c>
      <c r="E201" s="256" t="s">
        <v>1952</v>
      </c>
      <c r="F201" s="257" t="s">
        <v>1953</v>
      </c>
      <c r="G201" s="258" t="s">
        <v>335</v>
      </c>
      <c r="H201" s="259">
        <v>12.62</v>
      </c>
      <c r="I201" s="260"/>
      <c r="J201" s="261">
        <f>ROUND(I201*H201,2)</f>
        <v>0</v>
      </c>
      <c r="K201" s="257" t="s">
        <v>214</v>
      </c>
      <c r="L201" s="262"/>
      <c r="M201" s="263" t="s">
        <v>21</v>
      </c>
      <c r="N201" s="264" t="s">
        <v>47</v>
      </c>
      <c r="O201" s="43"/>
      <c r="P201" s="211">
        <f>O201*H201</f>
        <v>0</v>
      </c>
      <c r="Q201" s="211">
        <v>1</v>
      </c>
      <c r="R201" s="211">
        <f>Q201*H201</f>
        <v>12.62</v>
      </c>
      <c r="S201" s="211">
        <v>0</v>
      </c>
      <c r="T201" s="212">
        <f>S201*H201</f>
        <v>0</v>
      </c>
      <c r="AR201" s="25" t="s">
        <v>235</v>
      </c>
      <c r="AT201" s="25" t="s">
        <v>497</v>
      </c>
      <c r="AU201" s="25" t="s">
        <v>86</v>
      </c>
      <c r="AY201" s="25" t="s">
        <v>201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25" t="s">
        <v>84</v>
      </c>
      <c r="BK201" s="213">
        <f>ROUND(I201*H201,2)</f>
        <v>0</v>
      </c>
      <c r="BL201" s="25" t="s">
        <v>219</v>
      </c>
      <c r="BM201" s="25" t="s">
        <v>1954</v>
      </c>
    </row>
    <row r="202" spans="2:65" s="1" customFormat="1" ht="13.5">
      <c r="B202" s="42"/>
      <c r="C202" s="64"/>
      <c r="D202" s="214" t="s">
        <v>210</v>
      </c>
      <c r="E202" s="64"/>
      <c r="F202" s="215" t="s">
        <v>1953</v>
      </c>
      <c r="G202" s="64"/>
      <c r="H202" s="64"/>
      <c r="I202" s="173"/>
      <c r="J202" s="64"/>
      <c r="K202" s="64"/>
      <c r="L202" s="62"/>
      <c r="M202" s="216"/>
      <c r="N202" s="43"/>
      <c r="O202" s="43"/>
      <c r="P202" s="43"/>
      <c r="Q202" s="43"/>
      <c r="R202" s="43"/>
      <c r="S202" s="43"/>
      <c r="T202" s="79"/>
      <c r="AT202" s="25" t="s">
        <v>210</v>
      </c>
      <c r="AU202" s="25" t="s">
        <v>86</v>
      </c>
    </row>
    <row r="203" spans="2:65" s="1" customFormat="1" ht="27">
      <c r="B203" s="42"/>
      <c r="C203" s="64"/>
      <c r="D203" s="214" t="s">
        <v>1639</v>
      </c>
      <c r="E203" s="64"/>
      <c r="F203" s="265" t="s">
        <v>1640</v>
      </c>
      <c r="G203" s="64"/>
      <c r="H203" s="64"/>
      <c r="I203" s="173"/>
      <c r="J203" s="64"/>
      <c r="K203" s="64"/>
      <c r="L203" s="62"/>
      <c r="M203" s="216"/>
      <c r="N203" s="43"/>
      <c r="O203" s="43"/>
      <c r="P203" s="43"/>
      <c r="Q203" s="43"/>
      <c r="R203" s="43"/>
      <c r="S203" s="43"/>
      <c r="T203" s="79"/>
      <c r="AT203" s="25" t="s">
        <v>1639</v>
      </c>
      <c r="AU203" s="25" t="s">
        <v>86</v>
      </c>
    </row>
    <row r="204" spans="2:65" s="12" customFormat="1" ht="13.5">
      <c r="B204" s="220"/>
      <c r="C204" s="221"/>
      <c r="D204" s="214" t="s">
        <v>284</v>
      </c>
      <c r="E204" s="222" t="s">
        <v>21</v>
      </c>
      <c r="F204" s="223" t="s">
        <v>1955</v>
      </c>
      <c r="G204" s="221"/>
      <c r="H204" s="224">
        <v>12.62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284</v>
      </c>
      <c r="AU204" s="230" t="s">
        <v>86</v>
      </c>
      <c r="AV204" s="12" t="s">
        <v>86</v>
      </c>
      <c r="AW204" s="12" t="s">
        <v>39</v>
      </c>
      <c r="AX204" s="12" t="s">
        <v>84</v>
      </c>
      <c r="AY204" s="230" t="s">
        <v>201</v>
      </c>
    </row>
    <row r="205" spans="2:65" s="1" customFormat="1" ht="16.5" customHeight="1">
      <c r="B205" s="42"/>
      <c r="C205" s="255" t="s">
        <v>406</v>
      </c>
      <c r="D205" s="255" t="s">
        <v>497</v>
      </c>
      <c r="E205" s="256" t="s">
        <v>1643</v>
      </c>
      <c r="F205" s="257" t="s">
        <v>1644</v>
      </c>
      <c r="G205" s="258" t="s">
        <v>288</v>
      </c>
      <c r="H205" s="259">
        <v>7.02</v>
      </c>
      <c r="I205" s="260"/>
      <c r="J205" s="261">
        <f>ROUND(I205*H205,2)</f>
        <v>0</v>
      </c>
      <c r="K205" s="257" t="s">
        <v>21</v>
      </c>
      <c r="L205" s="262"/>
      <c r="M205" s="263" t="s">
        <v>21</v>
      </c>
      <c r="N205" s="264" t="s">
        <v>47</v>
      </c>
      <c r="O205" s="43"/>
      <c r="P205" s="211">
        <f>O205*H205</f>
        <v>0</v>
      </c>
      <c r="Q205" s="211">
        <v>2.4289999999999998</v>
      </c>
      <c r="R205" s="211">
        <f>Q205*H205</f>
        <v>17.051579999999998</v>
      </c>
      <c r="S205" s="211">
        <v>0</v>
      </c>
      <c r="T205" s="212">
        <f>S205*H205</f>
        <v>0</v>
      </c>
      <c r="AR205" s="25" t="s">
        <v>235</v>
      </c>
      <c r="AT205" s="25" t="s">
        <v>497</v>
      </c>
      <c r="AU205" s="25" t="s">
        <v>86</v>
      </c>
      <c r="AY205" s="25" t="s">
        <v>201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25" t="s">
        <v>84</v>
      </c>
      <c r="BK205" s="213">
        <f>ROUND(I205*H205,2)</f>
        <v>0</v>
      </c>
      <c r="BL205" s="25" t="s">
        <v>219</v>
      </c>
      <c r="BM205" s="25" t="s">
        <v>1956</v>
      </c>
    </row>
    <row r="206" spans="2:65" s="1" customFormat="1" ht="13.5">
      <c r="B206" s="42"/>
      <c r="C206" s="64"/>
      <c r="D206" s="214" t="s">
        <v>210</v>
      </c>
      <c r="E206" s="64"/>
      <c r="F206" s="215" t="s">
        <v>1644</v>
      </c>
      <c r="G206" s="64"/>
      <c r="H206" s="64"/>
      <c r="I206" s="173"/>
      <c r="J206" s="64"/>
      <c r="K206" s="64"/>
      <c r="L206" s="62"/>
      <c r="M206" s="216"/>
      <c r="N206" s="43"/>
      <c r="O206" s="43"/>
      <c r="P206" s="43"/>
      <c r="Q206" s="43"/>
      <c r="R206" s="43"/>
      <c r="S206" s="43"/>
      <c r="T206" s="79"/>
      <c r="AT206" s="25" t="s">
        <v>210</v>
      </c>
      <c r="AU206" s="25" t="s">
        <v>86</v>
      </c>
    </row>
    <row r="207" spans="2:65" s="12" customFormat="1" ht="13.5">
      <c r="B207" s="220"/>
      <c r="C207" s="221"/>
      <c r="D207" s="214" t="s">
        <v>284</v>
      </c>
      <c r="E207" s="222" t="s">
        <v>21</v>
      </c>
      <c r="F207" s="223" t="s">
        <v>1957</v>
      </c>
      <c r="G207" s="221"/>
      <c r="H207" s="224">
        <v>7.02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284</v>
      </c>
      <c r="AU207" s="230" t="s">
        <v>86</v>
      </c>
      <c r="AV207" s="12" t="s">
        <v>86</v>
      </c>
      <c r="AW207" s="12" t="s">
        <v>39</v>
      </c>
      <c r="AX207" s="12" t="s">
        <v>84</v>
      </c>
      <c r="AY207" s="230" t="s">
        <v>201</v>
      </c>
    </row>
    <row r="208" spans="2:65" s="1" customFormat="1" ht="16.5" customHeight="1">
      <c r="B208" s="42"/>
      <c r="C208" s="202" t="s">
        <v>412</v>
      </c>
      <c r="D208" s="202" t="s">
        <v>204</v>
      </c>
      <c r="E208" s="203" t="s">
        <v>1647</v>
      </c>
      <c r="F208" s="204" t="s">
        <v>1648</v>
      </c>
      <c r="G208" s="205" t="s">
        <v>311</v>
      </c>
      <c r="H208" s="206">
        <v>374.48</v>
      </c>
      <c r="I208" s="207"/>
      <c r="J208" s="208">
        <f>ROUND(I208*H208,2)</f>
        <v>0</v>
      </c>
      <c r="K208" s="204" t="s">
        <v>214</v>
      </c>
      <c r="L208" s="62"/>
      <c r="M208" s="209" t="s">
        <v>21</v>
      </c>
      <c r="N208" s="210" t="s">
        <v>47</v>
      </c>
      <c r="O208" s="43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AR208" s="25" t="s">
        <v>219</v>
      </c>
      <c r="AT208" s="25" t="s">
        <v>204</v>
      </c>
      <c r="AU208" s="25" t="s">
        <v>86</v>
      </c>
      <c r="AY208" s="25" t="s">
        <v>201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5" t="s">
        <v>84</v>
      </c>
      <c r="BK208" s="213">
        <f>ROUND(I208*H208,2)</f>
        <v>0</v>
      </c>
      <c r="BL208" s="25" t="s">
        <v>219</v>
      </c>
      <c r="BM208" s="25" t="s">
        <v>1958</v>
      </c>
    </row>
    <row r="209" spans="2:65" s="1" customFormat="1" ht="13.5">
      <c r="B209" s="42"/>
      <c r="C209" s="64"/>
      <c r="D209" s="214" t="s">
        <v>210</v>
      </c>
      <c r="E209" s="64"/>
      <c r="F209" s="215" t="s">
        <v>1650</v>
      </c>
      <c r="G209" s="64"/>
      <c r="H209" s="64"/>
      <c r="I209" s="173"/>
      <c r="J209" s="64"/>
      <c r="K209" s="64"/>
      <c r="L209" s="62"/>
      <c r="M209" s="216"/>
      <c r="N209" s="43"/>
      <c r="O209" s="43"/>
      <c r="P209" s="43"/>
      <c r="Q209" s="43"/>
      <c r="R209" s="43"/>
      <c r="S209" s="43"/>
      <c r="T209" s="79"/>
      <c r="AT209" s="25" t="s">
        <v>210</v>
      </c>
      <c r="AU209" s="25" t="s">
        <v>86</v>
      </c>
    </row>
    <row r="210" spans="2:65" s="12" customFormat="1" ht="13.5">
      <c r="B210" s="220"/>
      <c r="C210" s="221"/>
      <c r="D210" s="214" t="s">
        <v>284</v>
      </c>
      <c r="E210" s="222" t="s">
        <v>21</v>
      </c>
      <c r="F210" s="223" t="s">
        <v>1959</v>
      </c>
      <c r="G210" s="221"/>
      <c r="H210" s="224">
        <v>374.48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284</v>
      </c>
      <c r="AU210" s="230" t="s">
        <v>86</v>
      </c>
      <c r="AV210" s="12" t="s">
        <v>86</v>
      </c>
      <c r="AW210" s="12" t="s">
        <v>39</v>
      </c>
      <c r="AX210" s="12" t="s">
        <v>84</v>
      </c>
      <c r="AY210" s="230" t="s">
        <v>201</v>
      </c>
    </row>
    <row r="211" spans="2:65" s="1" customFormat="1" ht="16.5" customHeight="1">
      <c r="B211" s="42"/>
      <c r="C211" s="202" t="s">
        <v>544</v>
      </c>
      <c r="D211" s="202" t="s">
        <v>204</v>
      </c>
      <c r="E211" s="203" t="s">
        <v>1960</v>
      </c>
      <c r="F211" s="204" t="s">
        <v>1961</v>
      </c>
      <c r="G211" s="205" t="s">
        <v>335</v>
      </c>
      <c r="H211" s="206">
        <v>8.6</v>
      </c>
      <c r="I211" s="207"/>
      <c r="J211" s="208">
        <f>ROUND(I211*H211,2)</f>
        <v>0</v>
      </c>
      <c r="K211" s="204" t="s">
        <v>21</v>
      </c>
      <c r="L211" s="62"/>
      <c r="M211" s="209" t="s">
        <v>21</v>
      </c>
      <c r="N211" s="210" t="s">
        <v>47</v>
      </c>
      <c r="O211" s="43"/>
      <c r="P211" s="211">
        <f>O211*H211</f>
        <v>0</v>
      </c>
      <c r="Q211" s="211">
        <v>0.15476999999999999</v>
      </c>
      <c r="R211" s="211">
        <f>Q211*H211</f>
        <v>1.3310219999999999</v>
      </c>
      <c r="S211" s="211">
        <v>0</v>
      </c>
      <c r="T211" s="212">
        <f>S211*H211</f>
        <v>0</v>
      </c>
      <c r="AR211" s="25" t="s">
        <v>219</v>
      </c>
      <c r="AT211" s="25" t="s">
        <v>204</v>
      </c>
      <c r="AU211" s="25" t="s">
        <v>86</v>
      </c>
      <c r="AY211" s="25" t="s">
        <v>201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25" t="s">
        <v>84</v>
      </c>
      <c r="BK211" s="213">
        <f>ROUND(I211*H211,2)</f>
        <v>0</v>
      </c>
      <c r="BL211" s="25" t="s">
        <v>219</v>
      </c>
      <c r="BM211" s="25" t="s">
        <v>1962</v>
      </c>
    </row>
    <row r="212" spans="2:65" s="1" customFormat="1" ht="13.5">
      <c r="B212" s="42"/>
      <c r="C212" s="64"/>
      <c r="D212" s="214" t="s">
        <v>210</v>
      </c>
      <c r="E212" s="64"/>
      <c r="F212" s="215" t="s">
        <v>1961</v>
      </c>
      <c r="G212" s="64"/>
      <c r="H212" s="64"/>
      <c r="I212" s="173"/>
      <c r="J212" s="64"/>
      <c r="K212" s="64"/>
      <c r="L212" s="62"/>
      <c r="M212" s="216"/>
      <c r="N212" s="43"/>
      <c r="O212" s="43"/>
      <c r="P212" s="43"/>
      <c r="Q212" s="43"/>
      <c r="R212" s="43"/>
      <c r="S212" s="43"/>
      <c r="T212" s="79"/>
      <c r="AT212" s="25" t="s">
        <v>210</v>
      </c>
      <c r="AU212" s="25" t="s">
        <v>86</v>
      </c>
    </row>
    <row r="213" spans="2:65" s="12" customFormat="1" ht="13.5">
      <c r="B213" s="220"/>
      <c r="C213" s="221"/>
      <c r="D213" s="214" t="s">
        <v>284</v>
      </c>
      <c r="E213" s="222" t="s">
        <v>21</v>
      </c>
      <c r="F213" s="223" t="s">
        <v>1963</v>
      </c>
      <c r="G213" s="221"/>
      <c r="H213" s="224">
        <v>5.5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284</v>
      </c>
      <c r="AU213" s="230" t="s">
        <v>86</v>
      </c>
      <c r="AV213" s="12" t="s">
        <v>86</v>
      </c>
      <c r="AW213" s="12" t="s">
        <v>39</v>
      </c>
      <c r="AX213" s="12" t="s">
        <v>76</v>
      </c>
      <c r="AY213" s="230" t="s">
        <v>201</v>
      </c>
    </row>
    <row r="214" spans="2:65" s="12" customFormat="1" ht="13.5">
      <c r="B214" s="220"/>
      <c r="C214" s="221"/>
      <c r="D214" s="214" t="s">
        <v>284</v>
      </c>
      <c r="E214" s="222" t="s">
        <v>21</v>
      </c>
      <c r="F214" s="223" t="s">
        <v>1964</v>
      </c>
      <c r="G214" s="221"/>
      <c r="H214" s="224">
        <v>3.1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284</v>
      </c>
      <c r="AU214" s="230" t="s">
        <v>86</v>
      </c>
      <c r="AV214" s="12" t="s">
        <v>86</v>
      </c>
      <c r="AW214" s="12" t="s">
        <v>39</v>
      </c>
      <c r="AX214" s="12" t="s">
        <v>76</v>
      </c>
      <c r="AY214" s="230" t="s">
        <v>201</v>
      </c>
    </row>
    <row r="215" spans="2:65" s="13" customFormat="1" ht="13.5">
      <c r="B215" s="231"/>
      <c r="C215" s="232"/>
      <c r="D215" s="214" t="s">
        <v>284</v>
      </c>
      <c r="E215" s="233" t="s">
        <v>21</v>
      </c>
      <c r="F215" s="234" t="s">
        <v>293</v>
      </c>
      <c r="G215" s="232"/>
      <c r="H215" s="235">
        <v>8.6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284</v>
      </c>
      <c r="AU215" s="241" t="s">
        <v>86</v>
      </c>
      <c r="AV215" s="13" t="s">
        <v>219</v>
      </c>
      <c r="AW215" s="13" t="s">
        <v>39</v>
      </c>
      <c r="AX215" s="13" t="s">
        <v>84</v>
      </c>
      <c r="AY215" s="241" t="s">
        <v>201</v>
      </c>
    </row>
    <row r="216" spans="2:65" s="1" customFormat="1" ht="25.5" customHeight="1">
      <c r="B216" s="42"/>
      <c r="C216" s="202" t="s">
        <v>552</v>
      </c>
      <c r="D216" s="202" t="s">
        <v>204</v>
      </c>
      <c r="E216" s="203" t="s">
        <v>1651</v>
      </c>
      <c r="F216" s="204" t="s">
        <v>1652</v>
      </c>
      <c r="G216" s="205" t="s">
        <v>281</v>
      </c>
      <c r="H216" s="206">
        <v>224.64</v>
      </c>
      <c r="I216" s="207"/>
      <c r="J216" s="208">
        <f>ROUND(I216*H216,2)</f>
        <v>0</v>
      </c>
      <c r="K216" s="204" t="s">
        <v>214</v>
      </c>
      <c r="L216" s="62"/>
      <c r="M216" s="209" t="s">
        <v>21</v>
      </c>
      <c r="N216" s="210" t="s">
        <v>47</v>
      </c>
      <c r="O216" s="43"/>
      <c r="P216" s="211">
        <f>O216*H216</f>
        <v>0</v>
      </c>
      <c r="Q216" s="211">
        <v>2.64E-2</v>
      </c>
      <c r="R216" s="211">
        <f>Q216*H216</f>
        <v>5.9304959999999998</v>
      </c>
      <c r="S216" s="211">
        <v>0</v>
      </c>
      <c r="T216" s="212">
        <f>S216*H216</f>
        <v>0</v>
      </c>
      <c r="AR216" s="25" t="s">
        <v>219</v>
      </c>
      <c r="AT216" s="25" t="s">
        <v>204</v>
      </c>
      <c r="AU216" s="25" t="s">
        <v>86</v>
      </c>
      <c r="AY216" s="25" t="s">
        <v>201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25" t="s">
        <v>84</v>
      </c>
      <c r="BK216" s="213">
        <f>ROUND(I216*H216,2)</f>
        <v>0</v>
      </c>
      <c r="BL216" s="25" t="s">
        <v>219</v>
      </c>
      <c r="BM216" s="25" t="s">
        <v>1965</v>
      </c>
    </row>
    <row r="217" spans="2:65" s="1" customFormat="1" ht="13.5">
      <c r="B217" s="42"/>
      <c r="C217" s="64"/>
      <c r="D217" s="214" t="s">
        <v>210</v>
      </c>
      <c r="E217" s="64"/>
      <c r="F217" s="215" t="s">
        <v>1654</v>
      </c>
      <c r="G217" s="64"/>
      <c r="H217" s="64"/>
      <c r="I217" s="173"/>
      <c r="J217" s="64"/>
      <c r="K217" s="64"/>
      <c r="L217" s="62"/>
      <c r="M217" s="216"/>
      <c r="N217" s="43"/>
      <c r="O217" s="43"/>
      <c r="P217" s="43"/>
      <c r="Q217" s="43"/>
      <c r="R217" s="43"/>
      <c r="S217" s="43"/>
      <c r="T217" s="79"/>
      <c r="AT217" s="25" t="s">
        <v>210</v>
      </c>
      <c r="AU217" s="25" t="s">
        <v>86</v>
      </c>
    </row>
    <row r="218" spans="2:65" s="12" customFormat="1" ht="13.5">
      <c r="B218" s="220"/>
      <c r="C218" s="221"/>
      <c r="D218" s="214" t="s">
        <v>284</v>
      </c>
      <c r="E218" s="222" t="s">
        <v>21</v>
      </c>
      <c r="F218" s="223" t="s">
        <v>1966</v>
      </c>
      <c r="G218" s="221"/>
      <c r="H218" s="224">
        <v>224.64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284</v>
      </c>
      <c r="AU218" s="230" t="s">
        <v>86</v>
      </c>
      <c r="AV218" s="12" t="s">
        <v>86</v>
      </c>
      <c r="AW218" s="12" t="s">
        <v>39</v>
      </c>
      <c r="AX218" s="12" t="s">
        <v>84</v>
      </c>
      <c r="AY218" s="230" t="s">
        <v>201</v>
      </c>
    </row>
    <row r="219" spans="2:65" s="1" customFormat="1" ht="16.5" customHeight="1">
      <c r="B219" s="42"/>
      <c r="C219" s="202" t="s">
        <v>561</v>
      </c>
      <c r="D219" s="202" t="s">
        <v>204</v>
      </c>
      <c r="E219" s="203" t="s">
        <v>1967</v>
      </c>
      <c r="F219" s="204" t="s">
        <v>1968</v>
      </c>
      <c r="G219" s="205" t="s">
        <v>288</v>
      </c>
      <c r="H219" s="206">
        <v>690.65</v>
      </c>
      <c r="I219" s="207"/>
      <c r="J219" s="208">
        <f>ROUND(I219*H219,2)</f>
        <v>0</v>
      </c>
      <c r="K219" s="204" t="s">
        <v>214</v>
      </c>
      <c r="L219" s="62"/>
      <c r="M219" s="209" t="s">
        <v>21</v>
      </c>
      <c r="N219" s="210" t="s">
        <v>47</v>
      </c>
      <c r="O219" s="43"/>
      <c r="P219" s="211">
        <f>O219*H219</f>
        <v>0</v>
      </c>
      <c r="Q219" s="211">
        <v>0</v>
      </c>
      <c r="R219" s="211">
        <f>Q219*H219</f>
        <v>0</v>
      </c>
      <c r="S219" s="211">
        <v>0</v>
      </c>
      <c r="T219" s="212">
        <f>S219*H219</f>
        <v>0</v>
      </c>
      <c r="AR219" s="25" t="s">
        <v>219</v>
      </c>
      <c r="AT219" s="25" t="s">
        <v>204</v>
      </c>
      <c r="AU219" s="25" t="s">
        <v>86</v>
      </c>
      <c r="AY219" s="25" t="s">
        <v>201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25" t="s">
        <v>84</v>
      </c>
      <c r="BK219" s="213">
        <f>ROUND(I219*H219,2)</f>
        <v>0</v>
      </c>
      <c r="BL219" s="25" t="s">
        <v>219</v>
      </c>
      <c r="BM219" s="25" t="s">
        <v>1969</v>
      </c>
    </row>
    <row r="220" spans="2:65" s="1" customFormat="1" ht="40.5">
      <c r="B220" s="42"/>
      <c r="C220" s="64"/>
      <c r="D220" s="214" t="s">
        <v>210</v>
      </c>
      <c r="E220" s="64"/>
      <c r="F220" s="215" t="s">
        <v>1970</v>
      </c>
      <c r="G220" s="64"/>
      <c r="H220" s="64"/>
      <c r="I220" s="173"/>
      <c r="J220" s="64"/>
      <c r="K220" s="64"/>
      <c r="L220" s="62"/>
      <c r="M220" s="216"/>
      <c r="N220" s="43"/>
      <c r="O220" s="43"/>
      <c r="P220" s="43"/>
      <c r="Q220" s="43"/>
      <c r="R220" s="43"/>
      <c r="S220" s="43"/>
      <c r="T220" s="79"/>
      <c r="AT220" s="25" t="s">
        <v>210</v>
      </c>
      <c r="AU220" s="25" t="s">
        <v>86</v>
      </c>
    </row>
    <row r="221" spans="2:65" s="12" customFormat="1" ht="13.5">
      <c r="B221" s="220"/>
      <c r="C221" s="221"/>
      <c r="D221" s="214" t="s">
        <v>284</v>
      </c>
      <c r="E221" s="222" t="s">
        <v>21</v>
      </c>
      <c r="F221" s="223" t="s">
        <v>1971</v>
      </c>
      <c r="G221" s="221"/>
      <c r="H221" s="224">
        <v>690.65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284</v>
      </c>
      <c r="AU221" s="230" t="s">
        <v>86</v>
      </c>
      <c r="AV221" s="12" t="s">
        <v>86</v>
      </c>
      <c r="AW221" s="12" t="s">
        <v>39</v>
      </c>
      <c r="AX221" s="12" t="s">
        <v>84</v>
      </c>
      <c r="AY221" s="230" t="s">
        <v>201</v>
      </c>
    </row>
    <row r="222" spans="2:65" s="1" customFormat="1" ht="16.5" customHeight="1">
      <c r="B222" s="42"/>
      <c r="C222" s="202" t="s">
        <v>567</v>
      </c>
      <c r="D222" s="202" t="s">
        <v>204</v>
      </c>
      <c r="E222" s="203" t="s">
        <v>1972</v>
      </c>
      <c r="F222" s="204" t="s">
        <v>1973</v>
      </c>
      <c r="G222" s="205" t="s">
        <v>288</v>
      </c>
      <c r="H222" s="206">
        <v>587.798</v>
      </c>
      <c r="I222" s="207"/>
      <c r="J222" s="208">
        <f>ROUND(I222*H222,2)</f>
        <v>0</v>
      </c>
      <c r="K222" s="204" t="s">
        <v>214</v>
      </c>
      <c r="L222" s="62"/>
      <c r="M222" s="209" t="s">
        <v>21</v>
      </c>
      <c r="N222" s="210" t="s">
        <v>47</v>
      </c>
      <c r="O222" s="43"/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AR222" s="25" t="s">
        <v>219</v>
      </c>
      <c r="AT222" s="25" t="s">
        <v>204</v>
      </c>
      <c r="AU222" s="25" t="s">
        <v>86</v>
      </c>
      <c r="AY222" s="25" t="s">
        <v>201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25" t="s">
        <v>84</v>
      </c>
      <c r="BK222" s="213">
        <f>ROUND(I222*H222,2)</f>
        <v>0</v>
      </c>
      <c r="BL222" s="25" t="s">
        <v>219</v>
      </c>
      <c r="BM222" s="25" t="s">
        <v>1974</v>
      </c>
    </row>
    <row r="223" spans="2:65" s="1" customFormat="1" ht="40.5">
      <c r="B223" s="42"/>
      <c r="C223" s="64"/>
      <c r="D223" s="214" t="s">
        <v>210</v>
      </c>
      <c r="E223" s="64"/>
      <c r="F223" s="215" t="s">
        <v>1975</v>
      </c>
      <c r="G223" s="64"/>
      <c r="H223" s="64"/>
      <c r="I223" s="173"/>
      <c r="J223" s="64"/>
      <c r="K223" s="64"/>
      <c r="L223" s="62"/>
      <c r="M223" s="216"/>
      <c r="N223" s="43"/>
      <c r="O223" s="43"/>
      <c r="P223" s="43"/>
      <c r="Q223" s="43"/>
      <c r="R223" s="43"/>
      <c r="S223" s="43"/>
      <c r="T223" s="79"/>
      <c r="AT223" s="25" t="s">
        <v>210</v>
      </c>
      <c r="AU223" s="25" t="s">
        <v>86</v>
      </c>
    </row>
    <row r="224" spans="2:65" s="12" customFormat="1" ht="13.5">
      <c r="B224" s="220"/>
      <c r="C224" s="221"/>
      <c r="D224" s="214" t="s">
        <v>284</v>
      </c>
      <c r="E224" s="222" t="s">
        <v>21</v>
      </c>
      <c r="F224" s="223" t="s">
        <v>1976</v>
      </c>
      <c r="G224" s="221"/>
      <c r="H224" s="224">
        <v>1278.4480000000001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284</v>
      </c>
      <c r="AU224" s="230" t="s">
        <v>86</v>
      </c>
      <c r="AV224" s="12" t="s">
        <v>86</v>
      </c>
      <c r="AW224" s="12" t="s">
        <v>39</v>
      </c>
      <c r="AX224" s="12" t="s">
        <v>76</v>
      </c>
      <c r="AY224" s="230" t="s">
        <v>201</v>
      </c>
    </row>
    <row r="225" spans="2:65" s="12" customFormat="1" ht="13.5">
      <c r="B225" s="220"/>
      <c r="C225" s="221"/>
      <c r="D225" s="214" t="s">
        <v>284</v>
      </c>
      <c r="E225" s="222" t="s">
        <v>21</v>
      </c>
      <c r="F225" s="223" t="s">
        <v>1977</v>
      </c>
      <c r="G225" s="221"/>
      <c r="H225" s="224">
        <v>-690.65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284</v>
      </c>
      <c r="AU225" s="230" t="s">
        <v>86</v>
      </c>
      <c r="AV225" s="12" t="s">
        <v>86</v>
      </c>
      <c r="AW225" s="12" t="s">
        <v>39</v>
      </c>
      <c r="AX225" s="12" t="s">
        <v>76</v>
      </c>
      <c r="AY225" s="230" t="s">
        <v>201</v>
      </c>
    </row>
    <row r="226" spans="2:65" s="13" customFormat="1" ht="13.5">
      <c r="B226" s="231"/>
      <c r="C226" s="232"/>
      <c r="D226" s="214" t="s">
        <v>284</v>
      </c>
      <c r="E226" s="233" t="s">
        <v>21</v>
      </c>
      <c r="F226" s="234" t="s">
        <v>293</v>
      </c>
      <c r="G226" s="232"/>
      <c r="H226" s="235">
        <v>587.798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284</v>
      </c>
      <c r="AU226" s="241" t="s">
        <v>86</v>
      </c>
      <c r="AV226" s="13" t="s">
        <v>219</v>
      </c>
      <c r="AW226" s="13" t="s">
        <v>39</v>
      </c>
      <c r="AX226" s="13" t="s">
        <v>84</v>
      </c>
      <c r="AY226" s="241" t="s">
        <v>201</v>
      </c>
    </row>
    <row r="227" spans="2:65" s="1" customFormat="1" ht="16.5" customHeight="1">
      <c r="B227" s="42"/>
      <c r="C227" s="202" t="s">
        <v>573</v>
      </c>
      <c r="D227" s="202" t="s">
        <v>204</v>
      </c>
      <c r="E227" s="203" t="s">
        <v>1978</v>
      </c>
      <c r="F227" s="204" t="s">
        <v>1979</v>
      </c>
      <c r="G227" s="205" t="s">
        <v>288</v>
      </c>
      <c r="H227" s="206">
        <v>886.13300000000004</v>
      </c>
      <c r="I227" s="207"/>
      <c r="J227" s="208">
        <f>ROUND(I227*H227,2)</f>
        <v>0</v>
      </c>
      <c r="K227" s="204" t="s">
        <v>214</v>
      </c>
      <c r="L227" s="62"/>
      <c r="M227" s="209" t="s">
        <v>21</v>
      </c>
      <c r="N227" s="210" t="s">
        <v>47</v>
      </c>
      <c r="O227" s="43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AR227" s="25" t="s">
        <v>219</v>
      </c>
      <c r="AT227" s="25" t="s">
        <v>204</v>
      </c>
      <c r="AU227" s="25" t="s">
        <v>86</v>
      </c>
      <c r="AY227" s="25" t="s">
        <v>201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84</v>
      </c>
      <c r="BK227" s="213">
        <f>ROUND(I227*H227,2)</f>
        <v>0</v>
      </c>
      <c r="BL227" s="25" t="s">
        <v>219</v>
      </c>
      <c r="BM227" s="25" t="s">
        <v>1980</v>
      </c>
    </row>
    <row r="228" spans="2:65" s="1" customFormat="1" ht="40.5">
      <c r="B228" s="42"/>
      <c r="C228" s="64"/>
      <c r="D228" s="214" t="s">
        <v>210</v>
      </c>
      <c r="E228" s="64"/>
      <c r="F228" s="215" t="s">
        <v>1981</v>
      </c>
      <c r="G228" s="64"/>
      <c r="H228" s="64"/>
      <c r="I228" s="173"/>
      <c r="J228" s="64"/>
      <c r="K228" s="64"/>
      <c r="L228" s="62"/>
      <c r="M228" s="216"/>
      <c r="N228" s="43"/>
      <c r="O228" s="43"/>
      <c r="P228" s="43"/>
      <c r="Q228" s="43"/>
      <c r="R228" s="43"/>
      <c r="S228" s="43"/>
      <c r="T228" s="79"/>
      <c r="AT228" s="25" t="s">
        <v>210</v>
      </c>
      <c r="AU228" s="25" t="s">
        <v>86</v>
      </c>
    </row>
    <row r="229" spans="2:65" s="14" customFormat="1" ht="13.5">
      <c r="B229" s="242"/>
      <c r="C229" s="243"/>
      <c r="D229" s="214" t="s">
        <v>284</v>
      </c>
      <c r="E229" s="244" t="s">
        <v>21</v>
      </c>
      <c r="F229" s="245" t="s">
        <v>1982</v>
      </c>
      <c r="G229" s="243"/>
      <c r="H229" s="244" t="s">
        <v>21</v>
      </c>
      <c r="I229" s="246"/>
      <c r="J229" s="243"/>
      <c r="K229" s="243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284</v>
      </c>
      <c r="AU229" s="251" t="s">
        <v>86</v>
      </c>
      <c r="AV229" s="14" t="s">
        <v>84</v>
      </c>
      <c r="AW229" s="14" t="s">
        <v>39</v>
      </c>
      <c r="AX229" s="14" t="s">
        <v>76</v>
      </c>
      <c r="AY229" s="251" t="s">
        <v>201</v>
      </c>
    </row>
    <row r="230" spans="2:65" s="12" customFormat="1" ht="13.5">
      <c r="B230" s="220"/>
      <c r="C230" s="221"/>
      <c r="D230" s="214" t="s">
        <v>284</v>
      </c>
      <c r="E230" s="222" t="s">
        <v>21</v>
      </c>
      <c r="F230" s="223" t="s">
        <v>1983</v>
      </c>
      <c r="G230" s="221"/>
      <c r="H230" s="224">
        <v>199.53100000000001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284</v>
      </c>
      <c r="AU230" s="230" t="s">
        <v>86</v>
      </c>
      <c r="AV230" s="12" t="s">
        <v>86</v>
      </c>
      <c r="AW230" s="12" t="s">
        <v>39</v>
      </c>
      <c r="AX230" s="12" t="s">
        <v>76</v>
      </c>
      <c r="AY230" s="230" t="s">
        <v>201</v>
      </c>
    </row>
    <row r="231" spans="2:65" s="12" customFormat="1" ht="13.5">
      <c r="B231" s="220"/>
      <c r="C231" s="221"/>
      <c r="D231" s="214" t="s">
        <v>284</v>
      </c>
      <c r="E231" s="222" t="s">
        <v>21</v>
      </c>
      <c r="F231" s="223" t="s">
        <v>1984</v>
      </c>
      <c r="G231" s="221"/>
      <c r="H231" s="224">
        <v>28.047000000000001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284</v>
      </c>
      <c r="AU231" s="230" t="s">
        <v>86</v>
      </c>
      <c r="AV231" s="12" t="s">
        <v>86</v>
      </c>
      <c r="AW231" s="12" t="s">
        <v>39</v>
      </c>
      <c r="AX231" s="12" t="s">
        <v>76</v>
      </c>
      <c r="AY231" s="230" t="s">
        <v>201</v>
      </c>
    </row>
    <row r="232" spans="2:65" s="12" customFormat="1" ht="13.5">
      <c r="B232" s="220"/>
      <c r="C232" s="221"/>
      <c r="D232" s="214" t="s">
        <v>284</v>
      </c>
      <c r="E232" s="222" t="s">
        <v>21</v>
      </c>
      <c r="F232" s="223" t="s">
        <v>1985</v>
      </c>
      <c r="G232" s="221"/>
      <c r="H232" s="224">
        <v>658.55499999999995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284</v>
      </c>
      <c r="AU232" s="230" t="s">
        <v>86</v>
      </c>
      <c r="AV232" s="12" t="s">
        <v>86</v>
      </c>
      <c r="AW232" s="12" t="s">
        <v>39</v>
      </c>
      <c r="AX232" s="12" t="s">
        <v>76</v>
      </c>
      <c r="AY232" s="230" t="s">
        <v>201</v>
      </c>
    </row>
    <row r="233" spans="2:65" s="13" customFormat="1" ht="13.5">
      <c r="B233" s="231"/>
      <c r="C233" s="232"/>
      <c r="D233" s="214" t="s">
        <v>284</v>
      </c>
      <c r="E233" s="233" t="s">
        <v>21</v>
      </c>
      <c r="F233" s="234" t="s">
        <v>293</v>
      </c>
      <c r="G233" s="232"/>
      <c r="H233" s="235">
        <v>886.13300000000004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284</v>
      </c>
      <c r="AU233" s="241" t="s">
        <v>86</v>
      </c>
      <c r="AV233" s="13" t="s">
        <v>219</v>
      </c>
      <c r="AW233" s="13" t="s">
        <v>39</v>
      </c>
      <c r="AX233" s="13" t="s">
        <v>84</v>
      </c>
      <c r="AY233" s="241" t="s">
        <v>201</v>
      </c>
    </row>
    <row r="234" spans="2:65" s="1" customFormat="1" ht="38.25" customHeight="1">
      <c r="B234" s="42"/>
      <c r="C234" s="202" t="s">
        <v>579</v>
      </c>
      <c r="D234" s="202" t="s">
        <v>204</v>
      </c>
      <c r="E234" s="203" t="s">
        <v>481</v>
      </c>
      <c r="F234" s="204" t="s">
        <v>484</v>
      </c>
      <c r="G234" s="205" t="s">
        <v>288</v>
      </c>
      <c r="H234" s="206">
        <v>1295.3800000000001</v>
      </c>
      <c r="I234" s="207"/>
      <c r="J234" s="208">
        <f>ROUND(I234*H234,2)</f>
        <v>0</v>
      </c>
      <c r="K234" s="204" t="s">
        <v>21</v>
      </c>
      <c r="L234" s="62"/>
      <c r="M234" s="209" t="s">
        <v>21</v>
      </c>
      <c r="N234" s="210" t="s">
        <v>47</v>
      </c>
      <c r="O234" s="43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AR234" s="25" t="s">
        <v>219</v>
      </c>
      <c r="AT234" s="25" t="s">
        <v>204</v>
      </c>
      <c r="AU234" s="25" t="s">
        <v>86</v>
      </c>
      <c r="AY234" s="25" t="s">
        <v>201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25" t="s">
        <v>84</v>
      </c>
      <c r="BK234" s="213">
        <f>ROUND(I234*H234,2)</f>
        <v>0</v>
      </c>
      <c r="BL234" s="25" t="s">
        <v>219</v>
      </c>
      <c r="BM234" s="25" t="s">
        <v>1986</v>
      </c>
    </row>
    <row r="235" spans="2:65" s="1" customFormat="1" ht="40.5">
      <c r="B235" s="42"/>
      <c r="C235" s="64"/>
      <c r="D235" s="214" t="s">
        <v>210</v>
      </c>
      <c r="E235" s="64"/>
      <c r="F235" s="215" t="s">
        <v>484</v>
      </c>
      <c r="G235" s="64"/>
      <c r="H235" s="64"/>
      <c r="I235" s="173"/>
      <c r="J235" s="64"/>
      <c r="K235" s="64"/>
      <c r="L235" s="62"/>
      <c r="M235" s="216"/>
      <c r="N235" s="43"/>
      <c r="O235" s="43"/>
      <c r="P235" s="43"/>
      <c r="Q235" s="43"/>
      <c r="R235" s="43"/>
      <c r="S235" s="43"/>
      <c r="T235" s="79"/>
      <c r="AT235" s="25" t="s">
        <v>210</v>
      </c>
      <c r="AU235" s="25" t="s">
        <v>86</v>
      </c>
    </row>
    <row r="236" spans="2:65" s="12" customFormat="1" ht="13.5">
      <c r="B236" s="220"/>
      <c r="C236" s="221"/>
      <c r="D236" s="214" t="s">
        <v>284</v>
      </c>
      <c r="E236" s="222" t="s">
        <v>21</v>
      </c>
      <c r="F236" s="223" t="s">
        <v>1987</v>
      </c>
      <c r="G236" s="221"/>
      <c r="H236" s="224">
        <v>1278.4480000000001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284</v>
      </c>
      <c r="AU236" s="230" t="s">
        <v>86</v>
      </c>
      <c r="AV236" s="12" t="s">
        <v>86</v>
      </c>
      <c r="AW236" s="12" t="s">
        <v>39</v>
      </c>
      <c r="AX236" s="12" t="s">
        <v>76</v>
      </c>
      <c r="AY236" s="230" t="s">
        <v>201</v>
      </c>
    </row>
    <row r="237" spans="2:65" s="12" customFormat="1" ht="13.5">
      <c r="B237" s="220"/>
      <c r="C237" s="221"/>
      <c r="D237" s="214" t="s">
        <v>284</v>
      </c>
      <c r="E237" s="222" t="s">
        <v>21</v>
      </c>
      <c r="F237" s="223" t="s">
        <v>1988</v>
      </c>
      <c r="G237" s="221"/>
      <c r="H237" s="224">
        <v>16.931999999999999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284</v>
      </c>
      <c r="AU237" s="230" t="s">
        <v>86</v>
      </c>
      <c r="AV237" s="12" t="s">
        <v>86</v>
      </c>
      <c r="AW237" s="12" t="s">
        <v>39</v>
      </c>
      <c r="AX237" s="12" t="s">
        <v>76</v>
      </c>
      <c r="AY237" s="230" t="s">
        <v>201</v>
      </c>
    </row>
    <row r="238" spans="2:65" s="13" customFormat="1" ht="13.5">
      <c r="B238" s="231"/>
      <c r="C238" s="232"/>
      <c r="D238" s="214" t="s">
        <v>284</v>
      </c>
      <c r="E238" s="233" t="s">
        <v>21</v>
      </c>
      <c r="F238" s="234" t="s">
        <v>293</v>
      </c>
      <c r="G238" s="232"/>
      <c r="H238" s="235">
        <v>1295.3800000000001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284</v>
      </c>
      <c r="AU238" s="241" t="s">
        <v>86</v>
      </c>
      <c r="AV238" s="13" t="s">
        <v>219</v>
      </c>
      <c r="AW238" s="13" t="s">
        <v>39</v>
      </c>
      <c r="AX238" s="13" t="s">
        <v>84</v>
      </c>
      <c r="AY238" s="241" t="s">
        <v>201</v>
      </c>
    </row>
    <row r="239" spans="2:65" s="1" customFormat="1" ht="16.5" customHeight="1">
      <c r="B239" s="42"/>
      <c r="C239" s="202" t="s">
        <v>587</v>
      </c>
      <c r="D239" s="202" t="s">
        <v>204</v>
      </c>
      <c r="E239" s="203" t="s">
        <v>1989</v>
      </c>
      <c r="F239" s="204" t="s">
        <v>1990</v>
      </c>
      <c r="G239" s="205" t="s">
        <v>288</v>
      </c>
      <c r="H239" s="206">
        <v>886.13300000000004</v>
      </c>
      <c r="I239" s="207"/>
      <c r="J239" s="208">
        <f>ROUND(I239*H239,2)</f>
        <v>0</v>
      </c>
      <c r="K239" s="204" t="s">
        <v>214</v>
      </c>
      <c r="L239" s="62"/>
      <c r="M239" s="209" t="s">
        <v>21</v>
      </c>
      <c r="N239" s="210" t="s">
        <v>47</v>
      </c>
      <c r="O239" s="43"/>
      <c r="P239" s="211">
        <f>O239*H239</f>
        <v>0</v>
      </c>
      <c r="Q239" s="211">
        <v>0</v>
      </c>
      <c r="R239" s="211">
        <f>Q239*H239</f>
        <v>0</v>
      </c>
      <c r="S239" s="211">
        <v>0</v>
      </c>
      <c r="T239" s="212">
        <f>S239*H239</f>
        <v>0</v>
      </c>
      <c r="AR239" s="25" t="s">
        <v>219</v>
      </c>
      <c r="AT239" s="25" t="s">
        <v>204</v>
      </c>
      <c r="AU239" s="25" t="s">
        <v>86</v>
      </c>
      <c r="AY239" s="25" t="s">
        <v>201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25" t="s">
        <v>84</v>
      </c>
      <c r="BK239" s="213">
        <f>ROUND(I239*H239,2)</f>
        <v>0</v>
      </c>
      <c r="BL239" s="25" t="s">
        <v>219</v>
      </c>
      <c r="BM239" s="25" t="s">
        <v>1991</v>
      </c>
    </row>
    <row r="240" spans="2:65" s="1" customFormat="1" ht="27">
      <c r="B240" s="42"/>
      <c r="C240" s="64"/>
      <c r="D240" s="214" t="s">
        <v>210</v>
      </c>
      <c r="E240" s="64"/>
      <c r="F240" s="215" t="s">
        <v>1992</v>
      </c>
      <c r="G240" s="64"/>
      <c r="H240" s="64"/>
      <c r="I240" s="173"/>
      <c r="J240" s="64"/>
      <c r="K240" s="64"/>
      <c r="L240" s="62"/>
      <c r="M240" s="216"/>
      <c r="N240" s="43"/>
      <c r="O240" s="43"/>
      <c r="P240" s="43"/>
      <c r="Q240" s="43"/>
      <c r="R240" s="43"/>
      <c r="S240" s="43"/>
      <c r="T240" s="79"/>
      <c r="AT240" s="25" t="s">
        <v>210</v>
      </c>
      <c r="AU240" s="25" t="s">
        <v>86</v>
      </c>
    </row>
    <row r="241" spans="2:65" s="14" customFormat="1" ht="13.5">
      <c r="B241" s="242"/>
      <c r="C241" s="243"/>
      <c r="D241" s="214" t="s">
        <v>284</v>
      </c>
      <c r="E241" s="244" t="s">
        <v>21</v>
      </c>
      <c r="F241" s="245" t="s">
        <v>1982</v>
      </c>
      <c r="G241" s="243"/>
      <c r="H241" s="244" t="s">
        <v>21</v>
      </c>
      <c r="I241" s="246"/>
      <c r="J241" s="243"/>
      <c r="K241" s="243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284</v>
      </c>
      <c r="AU241" s="251" t="s">
        <v>86</v>
      </c>
      <c r="AV241" s="14" t="s">
        <v>84</v>
      </c>
      <c r="AW241" s="14" t="s">
        <v>39</v>
      </c>
      <c r="AX241" s="14" t="s">
        <v>76</v>
      </c>
      <c r="AY241" s="251" t="s">
        <v>201</v>
      </c>
    </row>
    <row r="242" spans="2:65" s="12" customFormat="1" ht="13.5">
      <c r="B242" s="220"/>
      <c r="C242" s="221"/>
      <c r="D242" s="214" t="s">
        <v>284</v>
      </c>
      <c r="E242" s="222" t="s">
        <v>21</v>
      </c>
      <c r="F242" s="223" t="s">
        <v>1983</v>
      </c>
      <c r="G242" s="221"/>
      <c r="H242" s="224">
        <v>199.53100000000001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284</v>
      </c>
      <c r="AU242" s="230" t="s">
        <v>86</v>
      </c>
      <c r="AV242" s="12" t="s">
        <v>86</v>
      </c>
      <c r="AW242" s="12" t="s">
        <v>39</v>
      </c>
      <c r="AX242" s="12" t="s">
        <v>76</v>
      </c>
      <c r="AY242" s="230" t="s">
        <v>201</v>
      </c>
    </row>
    <row r="243" spans="2:65" s="12" customFormat="1" ht="13.5">
      <c r="B243" s="220"/>
      <c r="C243" s="221"/>
      <c r="D243" s="214" t="s">
        <v>284</v>
      </c>
      <c r="E243" s="222" t="s">
        <v>21</v>
      </c>
      <c r="F243" s="223" t="s">
        <v>1984</v>
      </c>
      <c r="G243" s="221"/>
      <c r="H243" s="224">
        <v>28.047000000000001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284</v>
      </c>
      <c r="AU243" s="230" t="s">
        <v>86</v>
      </c>
      <c r="AV243" s="12" t="s">
        <v>86</v>
      </c>
      <c r="AW243" s="12" t="s">
        <v>39</v>
      </c>
      <c r="AX243" s="12" t="s">
        <v>76</v>
      </c>
      <c r="AY243" s="230" t="s">
        <v>201</v>
      </c>
    </row>
    <row r="244" spans="2:65" s="12" customFormat="1" ht="13.5">
      <c r="B244" s="220"/>
      <c r="C244" s="221"/>
      <c r="D244" s="214" t="s">
        <v>284</v>
      </c>
      <c r="E244" s="222" t="s">
        <v>21</v>
      </c>
      <c r="F244" s="223" t="s">
        <v>1985</v>
      </c>
      <c r="G244" s="221"/>
      <c r="H244" s="224">
        <v>658.55499999999995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284</v>
      </c>
      <c r="AU244" s="230" t="s">
        <v>86</v>
      </c>
      <c r="AV244" s="12" t="s">
        <v>86</v>
      </c>
      <c r="AW244" s="12" t="s">
        <v>39</v>
      </c>
      <c r="AX244" s="12" t="s">
        <v>76</v>
      </c>
      <c r="AY244" s="230" t="s">
        <v>201</v>
      </c>
    </row>
    <row r="245" spans="2:65" s="13" customFormat="1" ht="13.5">
      <c r="B245" s="231"/>
      <c r="C245" s="232"/>
      <c r="D245" s="214" t="s">
        <v>284</v>
      </c>
      <c r="E245" s="233" t="s">
        <v>21</v>
      </c>
      <c r="F245" s="234" t="s">
        <v>293</v>
      </c>
      <c r="G245" s="232"/>
      <c r="H245" s="235">
        <v>886.13300000000004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284</v>
      </c>
      <c r="AU245" s="241" t="s">
        <v>86</v>
      </c>
      <c r="AV245" s="13" t="s">
        <v>219</v>
      </c>
      <c r="AW245" s="13" t="s">
        <v>39</v>
      </c>
      <c r="AX245" s="13" t="s">
        <v>84</v>
      </c>
      <c r="AY245" s="241" t="s">
        <v>201</v>
      </c>
    </row>
    <row r="246" spans="2:65" s="1" customFormat="1" ht="16.5" customHeight="1">
      <c r="B246" s="42"/>
      <c r="C246" s="202" t="s">
        <v>593</v>
      </c>
      <c r="D246" s="202" t="s">
        <v>204</v>
      </c>
      <c r="E246" s="203" t="s">
        <v>329</v>
      </c>
      <c r="F246" s="204" t="s">
        <v>330</v>
      </c>
      <c r="G246" s="205" t="s">
        <v>288</v>
      </c>
      <c r="H246" s="206">
        <v>1295.3800000000001</v>
      </c>
      <c r="I246" s="207"/>
      <c r="J246" s="208">
        <f>ROUND(I246*H246,2)</f>
        <v>0</v>
      </c>
      <c r="K246" s="204" t="s">
        <v>214</v>
      </c>
      <c r="L246" s="62"/>
      <c r="M246" s="209" t="s">
        <v>21</v>
      </c>
      <c r="N246" s="210" t="s">
        <v>47</v>
      </c>
      <c r="O246" s="43"/>
      <c r="P246" s="211">
        <f>O246*H246</f>
        <v>0</v>
      </c>
      <c r="Q246" s="211">
        <v>0</v>
      </c>
      <c r="R246" s="211">
        <f>Q246*H246</f>
        <v>0</v>
      </c>
      <c r="S246" s="211">
        <v>0</v>
      </c>
      <c r="T246" s="212">
        <f>S246*H246</f>
        <v>0</v>
      </c>
      <c r="AR246" s="25" t="s">
        <v>219</v>
      </c>
      <c r="AT246" s="25" t="s">
        <v>204</v>
      </c>
      <c r="AU246" s="25" t="s">
        <v>86</v>
      </c>
      <c r="AY246" s="25" t="s">
        <v>201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25" t="s">
        <v>84</v>
      </c>
      <c r="BK246" s="213">
        <f>ROUND(I246*H246,2)</f>
        <v>0</v>
      </c>
      <c r="BL246" s="25" t="s">
        <v>219</v>
      </c>
      <c r="BM246" s="25" t="s">
        <v>1993</v>
      </c>
    </row>
    <row r="247" spans="2:65" s="1" customFormat="1" ht="13.5">
      <c r="B247" s="42"/>
      <c r="C247" s="64"/>
      <c r="D247" s="214" t="s">
        <v>210</v>
      </c>
      <c r="E247" s="64"/>
      <c r="F247" s="215" t="s">
        <v>330</v>
      </c>
      <c r="G247" s="64"/>
      <c r="H247" s="64"/>
      <c r="I247" s="173"/>
      <c r="J247" s="64"/>
      <c r="K247" s="64"/>
      <c r="L247" s="62"/>
      <c r="M247" s="216"/>
      <c r="N247" s="43"/>
      <c r="O247" s="43"/>
      <c r="P247" s="43"/>
      <c r="Q247" s="43"/>
      <c r="R247" s="43"/>
      <c r="S247" s="43"/>
      <c r="T247" s="79"/>
      <c r="AT247" s="25" t="s">
        <v>210</v>
      </c>
      <c r="AU247" s="25" t="s">
        <v>86</v>
      </c>
    </row>
    <row r="248" spans="2:65" s="12" customFormat="1" ht="13.5">
      <c r="B248" s="220"/>
      <c r="C248" s="221"/>
      <c r="D248" s="214" t="s">
        <v>284</v>
      </c>
      <c r="E248" s="222" t="s">
        <v>21</v>
      </c>
      <c r="F248" s="223" t="s">
        <v>1987</v>
      </c>
      <c r="G248" s="221"/>
      <c r="H248" s="224">
        <v>1278.4480000000001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284</v>
      </c>
      <c r="AU248" s="230" t="s">
        <v>86</v>
      </c>
      <c r="AV248" s="12" t="s">
        <v>86</v>
      </c>
      <c r="AW248" s="12" t="s">
        <v>39</v>
      </c>
      <c r="AX248" s="12" t="s">
        <v>76</v>
      </c>
      <c r="AY248" s="230" t="s">
        <v>201</v>
      </c>
    </row>
    <row r="249" spans="2:65" s="12" customFormat="1" ht="13.5">
      <c r="B249" s="220"/>
      <c r="C249" s="221"/>
      <c r="D249" s="214" t="s">
        <v>284</v>
      </c>
      <c r="E249" s="222" t="s">
        <v>21</v>
      </c>
      <c r="F249" s="223" t="s">
        <v>1988</v>
      </c>
      <c r="G249" s="221"/>
      <c r="H249" s="224">
        <v>16.931999999999999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284</v>
      </c>
      <c r="AU249" s="230" t="s">
        <v>86</v>
      </c>
      <c r="AV249" s="12" t="s">
        <v>86</v>
      </c>
      <c r="AW249" s="12" t="s">
        <v>39</v>
      </c>
      <c r="AX249" s="12" t="s">
        <v>76</v>
      </c>
      <c r="AY249" s="230" t="s">
        <v>201</v>
      </c>
    </row>
    <row r="250" spans="2:65" s="13" customFormat="1" ht="13.5">
      <c r="B250" s="231"/>
      <c r="C250" s="232"/>
      <c r="D250" s="214" t="s">
        <v>284</v>
      </c>
      <c r="E250" s="233" t="s">
        <v>21</v>
      </c>
      <c r="F250" s="234" t="s">
        <v>293</v>
      </c>
      <c r="G250" s="232"/>
      <c r="H250" s="235">
        <v>1295.3800000000001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284</v>
      </c>
      <c r="AU250" s="241" t="s">
        <v>86</v>
      </c>
      <c r="AV250" s="13" t="s">
        <v>219</v>
      </c>
      <c r="AW250" s="13" t="s">
        <v>39</v>
      </c>
      <c r="AX250" s="13" t="s">
        <v>84</v>
      </c>
      <c r="AY250" s="241" t="s">
        <v>201</v>
      </c>
    </row>
    <row r="251" spans="2:65" s="1" customFormat="1" ht="16.5" customHeight="1">
      <c r="B251" s="42"/>
      <c r="C251" s="202" t="s">
        <v>598</v>
      </c>
      <c r="D251" s="202" t="s">
        <v>204</v>
      </c>
      <c r="E251" s="203" t="s">
        <v>333</v>
      </c>
      <c r="F251" s="204" t="s">
        <v>334</v>
      </c>
      <c r="G251" s="205" t="s">
        <v>335</v>
      </c>
      <c r="H251" s="206">
        <v>2331.6840000000002</v>
      </c>
      <c r="I251" s="207"/>
      <c r="J251" s="208">
        <f>ROUND(I251*H251,2)</f>
        <v>0</v>
      </c>
      <c r="K251" s="204" t="s">
        <v>214</v>
      </c>
      <c r="L251" s="62"/>
      <c r="M251" s="209" t="s">
        <v>21</v>
      </c>
      <c r="N251" s="210" t="s">
        <v>47</v>
      </c>
      <c r="O251" s="43"/>
      <c r="P251" s="211">
        <f>O251*H251</f>
        <v>0</v>
      </c>
      <c r="Q251" s="211">
        <v>0</v>
      </c>
      <c r="R251" s="211">
        <f>Q251*H251</f>
        <v>0</v>
      </c>
      <c r="S251" s="211">
        <v>0</v>
      </c>
      <c r="T251" s="212">
        <f>S251*H251</f>
        <v>0</v>
      </c>
      <c r="AR251" s="25" t="s">
        <v>219</v>
      </c>
      <c r="AT251" s="25" t="s">
        <v>204</v>
      </c>
      <c r="AU251" s="25" t="s">
        <v>86</v>
      </c>
      <c r="AY251" s="25" t="s">
        <v>201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25" t="s">
        <v>84</v>
      </c>
      <c r="BK251" s="213">
        <f>ROUND(I251*H251,2)</f>
        <v>0</v>
      </c>
      <c r="BL251" s="25" t="s">
        <v>219</v>
      </c>
      <c r="BM251" s="25" t="s">
        <v>1994</v>
      </c>
    </row>
    <row r="252" spans="2:65" s="1" customFormat="1" ht="27">
      <c r="B252" s="42"/>
      <c r="C252" s="64"/>
      <c r="D252" s="214" t="s">
        <v>210</v>
      </c>
      <c r="E252" s="64"/>
      <c r="F252" s="215" t="s">
        <v>337</v>
      </c>
      <c r="G252" s="64"/>
      <c r="H252" s="64"/>
      <c r="I252" s="173"/>
      <c r="J252" s="64"/>
      <c r="K252" s="64"/>
      <c r="L252" s="62"/>
      <c r="M252" s="216"/>
      <c r="N252" s="43"/>
      <c r="O252" s="43"/>
      <c r="P252" s="43"/>
      <c r="Q252" s="43"/>
      <c r="R252" s="43"/>
      <c r="S252" s="43"/>
      <c r="T252" s="79"/>
      <c r="AT252" s="25" t="s">
        <v>210</v>
      </c>
      <c r="AU252" s="25" t="s">
        <v>86</v>
      </c>
    </row>
    <row r="253" spans="2:65" s="12" customFormat="1" ht="13.5">
      <c r="B253" s="220"/>
      <c r="C253" s="221"/>
      <c r="D253" s="214" t="s">
        <v>284</v>
      </c>
      <c r="E253" s="222" t="s">
        <v>21</v>
      </c>
      <c r="F253" s="223" t="s">
        <v>1995</v>
      </c>
      <c r="G253" s="221"/>
      <c r="H253" s="224">
        <v>1278.4480000000001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284</v>
      </c>
      <c r="AU253" s="230" t="s">
        <v>86</v>
      </c>
      <c r="AV253" s="12" t="s">
        <v>86</v>
      </c>
      <c r="AW253" s="12" t="s">
        <v>39</v>
      </c>
      <c r="AX253" s="12" t="s">
        <v>76</v>
      </c>
      <c r="AY253" s="230" t="s">
        <v>201</v>
      </c>
    </row>
    <row r="254" spans="2:65" s="12" customFormat="1" ht="13.5">
      <c r="B254" s="220"/>
      <c r="C254" s="221"/>
      <c r="D254" s="214" t="s">
        <v>284</v>
      </c>
      <c r="E254" s="222" t="s">
        <v>21</v>
      </c>
      <c r="F254" s="223" t="s">
        <v>1988</v>
      </c>
      <c r="G254" s="221"/>
      <c r="H254" s="224">
        <v>16.931999999999999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284</v>
      </c>
      <c r="AU254" s="230" t="s">
        <v>86</v>
      </c>
      <c r="AV254" s="12" t="s">
        <v>86</v>
      </c>
      <c r="AW254" s="12" t="s">
        <v>39</v>
      </c>
      <c r="AX254" s="12" t="s">
        <v>76</v>
      </c>
      <c r="AY254" s="230" t="s">
        <v>201</v>
      </c>
    </row>
    <row r="255" spans="2:65" s="15" customFormat="1" ht="13.5">
      <c r="B255" s="266"/>
      <c r="C255" s="267"/>
      <c r="D255" s="214" t="s">
        <v>284</v>
      </c>
      <c r="E255" s="268" t="s">
        <v>21</v>
      </c>
      <c r="F255" s="269" t="s">
        <v>1870</v>
      </c>
      <c r="G255" s="267"/>
      <c r="H255" s="270">
        <v>1295.3800000000001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AT255" s="276" t="s">
        <v>284</v>
      </c>
      <c r="AU255" s="276" t="s">
        <v>86</v>
      </c>
      <c r="AV255" s="15" t="s">
        <v>121</v>
      </c>
      <c r="AW255" s="15" t="s">
        <v>39</v>
      </c>
      <c r="AX255" s="15" t="s">
        <v>76</v>
      </c>
      <c r="AY255" s="276" t="s">
        <v>201</v>
      </c>
    </row>
    <row r="256" spans="2:65" s="12" customFormat="1" ht="13.5">
      <c r="B256" s="220"/>
      <c r="C256" s="221"/>
      <c r="D256" s="214" t="s">
        <v>284</v>
      </c>
      <c r="E256" s="222" t="s">
        <v>21</v>
      </c>
      <c r="F256" s="223" t="s">
        <v>1996</v>
      </c>
      <c r="G256" s="221"/>
      <c r="H256" s="224">
        <v>2331.6840000000002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284</v>
      </c>
      <c r="AU256" s="230" t="s">
        <v>86</v>
      </c>
      <c r="AV256" s="12" t="s">
        <v>86</v>
      </c>
      <c r="AW256" s="12" t="s">
        <v>39</v>
      </c>
      <c r="AX256" s="12" t="s">
        <v>84</v>
      </c>
      <c r="AY256" s="230" t="s">
        <v>201</v>
      </c>
    </row>
    <row r="257" spans="2:65" s="1" customFormat="1" ht="16.5" customHeight="1">
      <c r="B257" s="42"/>
      <c r="C257" s="202" t="s">
        <v>605</v>
      </c>
      <c r="D257" s="202" t="s">
        <v>204</v>
      </c>
      <c r="E257" s="203" t="s">
        <v>1193</v>
      </c>
      <c r="F257" s="204" t="s">
        <v>1194</v>
      </c>
      <c r="G257" s="205" t="s">
        <v>288</v>
      </c>
      <c r="H257" s="206">
        <v>658.55499999999995</v>
      </c>
      <c r="I257" s="207"/>
      <c r="J257" s="208">
        <f>ROUND(I257*H257,2)</f>
        <v>0</v>
      </c>
      <c r="K257" s="204" t="s">
        <v>214</v>
      </c>
      <c r="L257" s="62"/>
      <c r="M257" s="209" t="s">
        <v>21</v>
      </c>
      <c r="N257" s="210" t="s">
        <v>47</v>
      </c>
      <c r="O257" s="43"/>
      <c r="P257" s="211">
        <f>O257*H257</f>
        <v>0</v>
      </c>
      <c r="Q257" s="211">
        <v>0</v>
      </c>
      <c r="R257" s="211">
        <f>Q257*H257</f>
        <v>0</v>
      </c>
      <c r="S257" s="211">
        <v>0</v>
      </c>
      <c r="T257" s="212">
        <f>S257*H257</f>
        <v>0</v>
      </c>
      <c r="AR257" s="25" t="s">
        <v>219</v>
      </c>
      <c r="AT257" s="25" t="s">
        <v>204</v>
      </c>
      <c r="AU257" s="25" t="s">
        <v>86</v>
      </c>
      <c r="AY257" s="25" t="s">
        <v>201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25" t="s">
        <v>84</v>
      </c>
      <c r="BK257" s="213">
        <f>ROUND(I257*H257,2)</f>
        <v>0</v>
      </c>
      <c r="BL257" s="25" t="s">
        <v>219</v>
      </c>
      <c r="BM257" s="25" t="s">
        <v>1997</v>
      </c>
    </row>
    <row r="258" spans="2:65" s="1" customFormat="1" ht="27">
      <c r="B258" s="42"/>
      <c r="C258" s="64"/>
      <c r="D258" s="214" t="s">
        <v>210</v>
      </c>
      <c r="E258" s="64"/>
      <c r="F258" s="215" t="s">
        <v>1196</v>
      </c>
      <c r="G258" s="64"/>
      <c r="H258" s="64"/>
      <c r="I258" s="173"/>
      <c r="J258" s="64"/>
      <c r="K258" s="64"/>
      <c r="L258" s="62"/>
      <c r="M258" s="216"/>
      <c r="N258" s="43"/>
      <c r="O258" s="43"/>
      <c r="P258" s="43"/>
      <c r="Q258" s="43"/>
      <c r="R258" s="43"/>
      <c r="S258" s="43"/>
      <c r="T258" s="79"/>
      <c r="AT258" s="25" t="s">
        <v>210</v>
      </c>
      <c r="AU258" s="25" t="s">
        <v>86</v>
      </c>
    </row>
    <row r="259" spans="2:65" s="12" customFormat="1" ht="13.5">
      <c r="B259" s="220"/>
      <c r="C259" s="221"/>
      <c r="D259" s="214" t="s">
        <v>284</v>
      </c>
      <c r="E259" s="222" t="s">
        <v>21</v>
      </c>
      <c r="F259" s="223" t="s">
        <v>1995</v>
      </c>
      <c r="G259" s="221"/>
      <c r="H259" s="224">
        <v>1278.4480000000001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284</v>
      </c>
      <c r="AU259" s="230" t="s">
        <v>86</v>
      </c>
      <c r="AV259" s="12" t="s">
        <v>86</v>
      </c>
      <c r="AW259" s="12" t="s">
        <v>39</v>
      </c>
      <c r="AX259" s="12" t="s">
        <v>76</v>
      </c>
      <c r="AY259" s="230" t="s">
        <v>201</v>
      </c>
    </row>
    <row r="260" spans="2:65" s="14" customFormat="1" ht="13.5">
      <c r="B260" s="242"/>
      <c r="C260" s="243"/>
      <c r="D260" s="214" t="s">
        <v>284</v>
      </c>
      <c r="E260" s="244" t="s">
        <v>21</v>
      </c>
      <c r="F260" s="245" t="s">
        <v>1998</v>
      </c>
      <c r="G260" s="243"/>
      <c r="H260" s="244" t="s">
        <v>21</v>
      </c>
      <c r="I260" s="246"/>
      <c r="J260" s="243"/>
      <c r="K260" s="243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284</v>
      </c>
      <c r="AU260" s="251" t="s">
        <v>86</v>
      </c>
      <c r="AV260" s="14" t="s">
        <v>84</v>
      </c>
      <c r="AW260" s="14" t="s">
        <v>39</v>
      </c>
      <c r="AX260" s="14" t="s">
        <v>76</v>
      </c>
      <c r="AY260" s="251" t="s">
        <v>201</v>
      </c>
    </row>
    <row r="261" spans="2:65" s="12" customFormat="1" ht="13.5">
      <c r="B261" s="220"/>
      <c r="C261" s="221"/>
      <c r="D261" s="214" t="s">
        <v>284</v>
      </c>
      <c r="E261" s="222" t="s">
        <v>21</v>
      </c>
      <c r="F261" s="223" t="s">
        <v>1999</v>
      </c>
      <c r="G261" s="221"/>
      <c r="H261" s="224">
        <v>-199.53100000000001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284</v>
      </c>
      <c r="AU261" s="230" t="s">
        <v>86</v>
      </c>
      <c r="AV261" s="12" t="s">
        <v>86</v>
      </c>
      <c r="AW261" s="12" t="s">
        <v>39</v>
      </c>
      <c r="AX261" s="12" t="s">
        <v>76</v>
      </c>
      <c r="AY261" s="230" t="s">
        <v>201</v>
      </c>
    </row>
    <row r="262" spans="2:65" s="12" customFormat="1" ht="13.5">
      <c r="B262" s="220"/>
      <c r="C262" s="221"/>
      <c r="D262" s="214" t="s">
        <v>284</v>
      </c>
      <c r="E262" s="222" t="s">
        <v>21</v>
      </c>
      <c r="F262" s="223" t="s">
        <v>2000</v>
      </c>
      <c r="G262" s="221"/>
      <c r="H262" s="224">
        <v>-43.377000000000002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284</v>
      </c>
      <c r="AU262" s="230" t="s">
        <v>86</v>
      </c>
      <c r="AV262" s="12" t="s">
        <v>86</v>
      </c>
      <c r="AW262" s="12" t="s">
        <v>39</v>
      </c>
      <c r="AX262" s="12" t="s">
        <v>76</v>
      </c>
      <c r="AY262" s="230" t="s">
        <v>201</v>
      </c>
    </row>
    <row r="263" spans="2:65" s="12" customFormat="1" ht="13.5">
      <c r="B263" s="220"/>
      <c r="C263" s="221"/>
      <c r="D263" s="214" t="s">
        <v>284</v>
      </c>
      <c r="E263" s="222" t="s">
        <v>21</v>
      </c>
      <c r="F263" s="223" t="s">
        <v>2001</v>
      </c>
      <c r="G263" s="221"/>
      <c r="H263" s="224">
        <v>-13.053000000000001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284</v>
      </c>
      <c r="AU263" s="230" t="s">
        <v>86</v>
      </c>
      <c r="AV263" s="12" t="s">
        <v>86</v>
      </c>
      <c r="AW263" s="12" t="s">
        <v>39</v>
      </c>
      <c r="AX263" s="12" t="s">
        <v>76</v>
      </c>
      <c r="AY263" s="230" t="s">
        <v>201</v>
      </c>
    </row>
    <row r="264" spans="2:65" s="12" customFormat="1" ht="13.5">
      <c r="B264" s="220"/>
      <c r="C264" s="221"/>
      <c r="D264" s="214" t="s">
        <v>284</v>
      </c>
      <c r="E264" s="222" t="s">
        <v>21</v>
      </c>
      <c r="F264" s="223" t="s">
        <v>2002</v>
      </c>
      <c r="G264" s="221"/>
      <c r="H264" s="224">
        <v>-52.244999999999997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284</v>
      </c>
      <c r="AU264" s="230" t="s">
        <v>86</v>
      </c>
      <c r="AV264" s="12" t="s">
        <v>86</v>
      </c>
      <c r="AW264" s="12" t="s">
        <v>39</v>
      </c>
      <c r="AX264" s="12" t="s">
        <v>76</v>
      </c>
      <c r="AY264" s="230" t="s">
        <v>201</v>
      </c>
    </row>
    <row r="265" spans="2:65" s="12" customFormat="1" ht="13.5">
      <c r="B265" s="220"/>
      <c r="C265" s="221"/>
      <c r="D265" s="214" t="s">
        <v>284</v>
      </c>
      <c r="E265" s="222" t="s">
        <v>21</v>
      </c>
      <c r="F265" s="223" t="s">
        <v>2003</v>
      </c>
      <c r="G265" s="221"/>
      <c r="H265" s="224">
        <v>-26.248000000000001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284</v>
      </c>
      <c r="AU265" s="230" t="s">
        <v>86</v>
      </c>
      <c r="AV265" s="12" t="s">
        <v>86</v>
      </c>
      <c r="AW265" s="12" t="s">
        <v>39</v>
      </c>
      <c r="AX265" s="12" t="s">
        <v>76</v>
      </c>
      <c r="AY265" s="230" t="s">
        <v>201</v>
      </c>
    </row>
    <row r="266" spans="2:65" s="12" customFormat="1" ht="13.5">
      <c r="B266" s="220"/>
      <c r="C266" s="221"/>
      <c r="D266" s="214" t="s">
        <v>284</v>
      </c>
      <c r="E266" s="222" t="s">
        <v>21</v>
      </c>
      <c r="F266" s="223" t="s">
        <v>2004</v>
      </c>
      <c r="G266" s="221"/>
      <c r="H266" s="224">
        <v>-4.2969999999999997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284</v>
      </c>
      <c r="AU266" s="230" t="s">
        <v>86</v>
      </c>
      <c r="AV266" s="12" t="s">
        <v>86</v>
      </c>
      <c r="AW266" s="12" t="s">
        <v>39</v>
      </c>
      <c r="AX266" s="12" t="s">
        <v>76</v>
      </c>
      <c r="AY266" s="230" t="s">
        <v>201</v>
      </c>
    </row>
    <row r="267" spans="2:65" s="12" customFormat="1" ht="13.5">
      <c r="B267" s="220"/>
      <c r="C267" s="221"/>
      <c r="D267" s="214" t="s">
        <v>284</v>
      </c>
      <c r="E267" s="222" t="s">
        <v>21</v>
      </c>
      <c r="F267" s="223" t="s">
        <v>2005</v>
      </c>
      <c r="G267" s="221"/>
      <c r="H267" s="224">
        <v>-4.4829999999999997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284</v>
      </c>
      <c r="AU267" s="230" t="s">
        <v>86</v>
      </c>
      <c r="AV267" s="12" t="s">
        <v>86</v>
      </c>
      <c r="AW267" s="12" t="s">
        <v>39</v>
      </c>
      <c r="AX267" s="12" t="s">
        <v>76</v>
      </c>
      <c r="AY267" s="230" t="s">
        <v>201</v>
      </c>
    </row>
    <row r="268" spans="2:65" s="12" customFormat="1" ht="13.5">
      <c r="B268" s="220"/>
      <c r="C268" s="221"/>
      <c r="D268" s="214" t="s">
        <v>284</v>
      </c>
      <c r="E268" s="222" t="s">
        <v>21</v>
      </c>
      <c r="F268" s="223" t="s">
        <v>2006</v>
      </c>
      <c r="G268" s="221"/>
      <c r="H268" s="224">
        <v>-24.914000000000001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284</v>
      </c>
      <c r="AU268" s="230" t="s">
        <v>86</v>
      </c>
      <c r="AV268" s="12" t="s">
        <v>86</v>
      </c>
      <c r="AW268" s="12" t="s">
        <v>39</v>
      </c>
      <c r="AX268" s="12" t="s">
        <v>76</v>
      </c>
      <c r="AY268" s="230" t="s">
        <v>201</v>
      </c>
    </row>
    <row r="269" spans="2:65" s="12" customFormat="1" ht="13.5">
      <c r="B269" s="220"/>
      <c r="C269" s="221"/>
      <c r="D269" s="214" t="s">
        <v>284</v>
      </c>
      <c r="E269" s="222" t="s">
        <v>21</v>
      </c>
      <c r="F269" s="223" t="s">
        <v>2007</v>
      </c>
      <c r="G269" s="221"/>
      <c r="H269" s="224">
        <v>-251.745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284</v>
      </c>
      <c r="AU269" s="230" t="s">
        <v>86</v>
      </c>
      <c r="AV269" s="12" t="s">
        <v>86</v>
      </c>
      <c r="AW269" s="12" t="s">
        <v>39</v>
      </c>
      <c r="AX269" s="12" t="s">
        <v>76</v>
      </c>
      <c r="AY269" s="230" t="s">
        <v>201</v>
      </c>
    </row>
    <row r="270" spans="2:65" s="13" customFormat="1" ht="13.5">
      <c r="B270" s="231"/>
      <c r="C270" s="232"/>
      <c r="D270" s="214" t="s">
        <v>284</v>
      </c>
      <c r="E270" s="233" t="s">
        <v>21</v>
      </c>
      <c r="F270" s="234" t="s">
        <v>293</v>
      </c>
      <c r="G270" s="232"/>
      <c r="H270" s="235">
        <v>658.55499999999995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284</v>
      </c>
      <c r="AU270" s="241" t="s">
        <v>86</v>
      </c>
      <c r="AV270" s="13" t="s">
        <v>219</v>
      </c>
      <c r="AW270" s="13" t="s">
        <v>39</v>
      </c>
      <c r="AX270" s="13" t="s">
        <v>84</v>
      </c>
      <c r="AY270" s="241" t="s">
        <v>201</v>
      </c>
    </row>
    <row r="271" spans="2:65" s="1" customFormat="1" ht="16.5" customHeight="1">
      <c r="B271" s="42"/>
      <c r="C271" s="255" t="s">
        <v>611</v>
      </c>
      <c r="D271" s="255" t="s">
        <v>497</v>
      </c>
      <c r="E271" s="256" t="s">
        <v>2008</v>
      </c>
      <c r="F271" s="257" t="s">
        <v>2009</v>
      </c>
      <c r="G271" s="258" t="s">
        <v>335</v>
      </c>
      <c r="H271" s="259">
        <v>1185.3989999999999</v>
      </c>
      <c r="I271" s="260"/>
      <c r="J271" s="261">
        <f>ROUND(I271*H271,2)</f>
        <v>0</v>
      </c>
      <c r="K271" s="257" t="s">
        <v>214</v>
      </c>
      <c r="L271" s="262"/>
      <c r="M271" s="263" t="s">
        <v>21</v>
      </c>
      <c r="N271" s="264" t="s">
        <v>47</v>
      </c>
      <c r="O271" s="43"/>
      <c r="P271" s="211">
        <f>O271*H271</f>
        <v>0</v>
      </c>
      <c r="Q271" s="211">
        <v>0</v>
      </c>
      <c r="R271" s="211">
        <f>Q271*H271</f>
        <v>0</v>
      </c>
      <c r="S271" s="211">
        <v>0</v>
      </c>
      <c r="T271" s="212">
        <f>S271*H271</f>
        <v>0</v>
      </c>
      <c r="AR271" s="25" t="s">
        <v>235</v>
      </c>
      <c r="AT271" s="25" t="s">
        <v>497</v>
      </c>
      <c r="AU271" s="25" t="s">
        <v>86</v>
      </c>
      <c r="AY271" s="25" t="s">
        <v>201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25" t="s">
        <v>84</v>
      </c>
      <c r="BK271" s="213">
        <f>ROUND(I271*H271,2)</f>
        <v>0</v>
      </c>
      <c r="BL271" s="25" t="s">
        <v>219</v>
      </c>
      <c r="BM271" s="25" t="s">
        <v>2010</v>
      </c>
    </row>
    <row r="272" spans="2:65" s="1" customFormat="1" ht="13.5">
      <c r="B272" s="42"/>
      <c r="C272" s="64"/>
      <c r="D272" s="214" t="s">
        <v>210</v>
      </c>
      <c r="E272" s="64"/>
      <c r="F272" s="215" t="s">
        <v>2009</v>
      </c>
      <c r="G272" s="64"/>
      <c r="H272" s="64"/>
      <c r="I272" s="173"/>
      <c r="J272" s="64"/>
      <c r="K272" s="64"/>
      <c r="L272" s="62"/>
      <c r="M272" s="216"/>
      <c r="N272" s="43"/>
      <c r="O272" s="43"/>
      <c r="P272" s="43"/>
      <c r="Q272" s="43"/>
      <c r="R272" s="43"/>
      <c r="S272" s="43"/>
      <c r="T272" s="79"/>
      <c r="AT272" s="25" t="s">
        <v>210</v>
      </c>
      <c r="AU272" s="25" t="s">
        <v>86</v>
      </c>
    </row>
    <row r="273" spans="2:65" s="12" customFormat="1" ht="13.5">
      <c r="B273" s="220"/>
      <c r="C273" s="221"/>
      <c r="D273" s="214" t="s">
        <v>284</v>
      </c>
      <c r="E273" s="222" t="s">
        <v>21</v>
      </c>
      <c r="F273" s="223" t="s">
        <v>2011</v>
      </c>
      <c r="G273" s="221"/>
      <c r="H273" s="224">
        <v>1185.3989999999999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284</v>
      </c>
      <c r="AU273" s="230" t="s">
        <v>86</v>
      </c>
      <c r="AV273" s="12" t="s">
        <v>86</v>
      </c>
      <c r="AW273" s="12" t="s">
        <v>39</v>
      </c>
      <c r="AX273" s="12" t="s">
        <v>84</v>
      </c>
      <c r="AY273" s="230" t="s">
        <v>201</v>
      </c>
    </row>
    <row r="274" spans="2:65" s="1" customFormat="1" ht="16.5" customHeight="1">
      <c r="B274" s="42"/>
      <c r="C274" s="202" t="s">
        <v>616</v>
      </c>
      <c r="D274" s="202" t="s">
        <v>204</v>
      </c>
      <c r="E274" s="203" t="s">
        <v>2012</v>
      </c>
      <c r="F274" s="204" t="s">
        <v>2013</v>
      </c>
      <c r="G274" s="205" t="s">
        <v>288</v>
      </c>
      <c r="H274" s="206">
        <v>199.53100000000001</v>
      </c>
      <c r="I274" s="207"/>
      <c r="J274" s="208">
        <f>ROUND(I274*H274,2)</f>
        <v>0</v>
      </c>
      <c r="K274" s="204" t="s">
        <v>214</v>
      </c>
      <c r="L274" s="62"/>
      <c r="M274" s="209" t="s">
        <v>21</v>
      </c>
      <c r="N274" s="210" t="s">
        <v>47</v>
      </c>
      <c r="O274" s="43"/>
      <c r="P274" s="211">
        <f>O274*H274</f>
        <v>0</v>
      </c>
      <c r="Q274" s="211">
        <v>0</v>
      </c>
      <c r="R274" s="211">
        <f>Q274*H274</f>
        <v>0</v>
      </c>
      <c r="S274" s="211">
        <v>0</v>
      </c>
      <c r="T274" s="212">
        <f>S274*H274</f>
        <v>0</v>
      </c>
      <c r="AR274" s="25" t="s">
        <v>219</v>
      </c>
      <c r="AT274" s="25" t="s">
        <v>204</v>
      </c>
      <c r="AU274" s="25" t="s">
        <v>86</v>
      </c>
      <c r="AY274" s="25" t="s">
        <v>201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25" t="s">
        <v>84</v>
      </c>
      <c r="BK274" s="213">
        <f>ROUND(I274*H274,2)</f>
        <v>0</v>
      </c>
      <c r="BL274" s="25" t="s">
        <v>219</v>
      </c>
      <c r="BM274" s="25" t="s">
        <v>2014</v>
      </c>
    </row>
    <row r="275" spans="2:65" s="1" customFormat="1" ht="40.5">
      <c r="B275" s="42"/>
      <c r="C275" s="64"/>
      <c r="D275" s="214" t="s">
        <v>210</v>
      </c>
      <c r="E275" s="64"/>
      <c r="F275" s="215" t="s">
        <v>2015</v>
      </c>
      <c r="G275" s="64"/>
      <c r="H275" s="64"/>
      <c r="I275" s="173"/>
      <c r="J275" s="64"/>
      <c r="K275" s="64"/>
      <c r="L275" s="62"/>
      <c r="M275" s="216"/>
      <c r="N275" s="43"/>
      <c r="O275" s="43"/>
      <c r="P275" s="43"/>
      <c r="Q275" s="43"/>
      <c r="R275" s="43"/>
      <c r="S275" s="43"/>
      <c r="T275" s="79"/>
      <c r="AT275" s="25" t="s">
        <v>210</v>
      </c>
      <c r="AU275" s="25" t="s">
        <v>86</v>
      </c>
    </row>
    <row r="276" spans="2:65" s="12" customFormat="1" ht="13.5">
      <c r="B276" s="220"/>
      <c r="C276" s="221"/>
      <c r="D276" s="214" t="s">
        <v>284</v>
      </c>
      <c r="E276" s="222" t="s">
        <v>21</v>
      </c>
      <c r="F276" s="223" t="s">
        <v>2016</v>
      </c>
      <c r="G276" s="221"/>
      <c r="H276" s="224">
        <v>63.561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284</v>
      </c>
      <c r="AU276" s="230" t="s">
        <v>86</v>
      </c>
      <c r="AV276" s="12" t="s">
        <v>86</v>
      </c>
      <c r="AW276" s="12" t="s">
        <v>39</v>
      </c>
      <c r="AX276" s="12" t="s">
        <v>76</v>
      </c>
      <c r="AY276" s="230" t="s">
        <v>201</v>
      </c>
    </row>
    <row r="277" spans="2:65" s="12" customFormat="1" ht="27">
      <c r="B277" s="220"/>
      <c r="C277" s="221"/>
      <c r="D277" s="214" t="s">
        <v>284</v>
      </c>
      <c r="E277" s="222" t="s">
        <v>21</v>
      </c>
      <c r="F277" s="223" t="s">
        <v>2017</v>
      </c>
      <c r="G277" s="221"/>
      <c r="H277" s="224">
        <v>116.25700000000001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284</v>
      </c>
      <c r="AU277" s="230" t="s">
        <v>86</v>
      </c>
      <c r="AV277" s="12" t="s">
        <v>86</v>
      </c>
      <c r="AW277" s="12" t="s">
        <v>39</v>
      </c>
      <c r="AX277" s="12" t="s">
        <v>76</v>
      </c>
      <c r="AY277" s="230" t="s">
        <v>201</v>
      </c>
    </row>
    <row r="278" spans="2:65" s="12" customFormat="1" ht="27">
      <c r="B278" s="220"/>
      <c r="C278" s="221"/>
      <c r="D278" s="214" t="s">
        <v>284</v>
      </c>
      <c r="E278" s="222" t="s">
        <v>21</v>
      </c>
      <c r="F278" s="223" t="s">
        <v>2018</v>
      </c>
      <c r="G278" s="221"/>
      <c r="H278" s="224">
        <v>19.713000000000001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284</v>
      </c>
      <c r="AU278" s="230" t="s">
        <v>86</v>
      </c>
      <c r="AV278" s="12" t="s">
        <v>86</v>
      </c>
      <c r="AW278" s="12" t="s">
        <v>39</v>
      </c>
      <c r="AX278" s="12" t="s">
        <v>76</v>
      </c>
      <c r="AY278" s="230" t="s">
        <v>201</v>
      </c>
    </row>
    <row r="279" spans="2:65" s="13" customFormat="1" ht="13.5">
      <c r="B279" s="231"/>
      <c r="C279" s="232"/>
      <c r="D279" s="214" t="s">
        <v>284</v>
      </c>
      <c r="E279" s="233" t="s">
        <v>21</v>
      </c>
      <c r="F279" s="234" t="s">
        <v>293</v>
      </c>
      <c r="G279" s="232"/>
      <c r="H279" s="235">
        <v>199.53100000000001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284</v>
      </c>
      <c r="AU279" s="241" t="s">
        <v>86</v>
      </c>
      <c r="AV279" s="13" t="s">
        <v>219</v>
      </c>
      <c r="AW279" s="13" t="s">
        <v>39</v>
      </c>
      <c r="AX279" s="13" t="s">
        <v>84</v>
      </c>
      <c r="AY279" s="241" t="s">
        <v>201</v>
      </c>
    </row>
    <row r="280" spans="2:65" s="1" customFormat="1" ht="16.5" customHeight="1">
      <c r="B280" s="42"/>
      <c r="C280" s="255" t="s">
        <v>627</v>
      </c>
      <c r="D280" s="255" t="s">
        <v>497</v>
      </c>
      <c r="E280" s="256" t="s">
        <v>2019</v>
      </c>
      <c r="F280" s="257" t="s">
        <v>2020</v>
      </c>
      <c r="G280" s="258" t="s">
        <v>335</v>
      </c>
      <c r="H280" s="259">
        <v>359.15600000000001</v>
      </c>
      <c r="I280" s="260"/>
      <c r="J280" s="261">
        <f>ROUND(I280*H280,2)</f>
        <v>0</v>
      </c>
      <c r="K280" s="257" t="s">
        <v>214</v>
      </c>
      <c r="L280" s="262"/>
      <c r="M280" s="263" t="s">
        <v>21</v>
      </c>
      <c r="N280" s="264" t="s">
        <v>47</v>
      </c>
      <c r="O280" s="43"/>
      <c r="P280" s="211">
        <f>O280*H280</f>
        <v>0</v>
      </c>
      <c r="Q280" s="211">
        <v>0</v>
      </c>
      <c r="R280" s="211">
        <f>Q280*H280</f>
        <v>0</v>
      </c>
      <c r="S280" s="211">
        <v>0</v>
      </c>
      <c r="T280" s="212">
        <f>S280*H280</f>
        <v>0</v>
      </c>
      <c r="AR280" s="25" t="s">
        <v>235</v>
      </c>
      <c r="AT280" s="25" t="s">
        <v>497</v>
      </c>
      <c r="AU280" s="25" t="s">
        <v>86</v>
      </c>
      <c r="AY280" s="25" t="s">
        <v>201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25" t="s">
        <v>84</v>
      </c>
      <c r="BK280" s="213">
        <f>ROUND(I280*H280,2)</f>
        <v>0</v>
      </c>
      <c r="BL280" s="25" t="s">
        <v>219</v>
      </c>
      <c r="BM280" s="25" t="s">
        <v>2021</v>
      </c>
    </row>
    <row r="281" spans="2:65" s="1" customFormat="1" ht="13.5">
      <c r="B281" s="42"/>
      <c r="C281" s="64"/>
      <c r="D281" s="214" t="s">
        <v>210</v>
      </c>
      <c r="E281" s="64"/>
      <c r="F281" s="215" t="s">
        <v>2020</v>
      </c>
      <c r="G281" s="64"/>
      <c r="H281" s="64"/>
      <c r="I281" s="173"/>
      <c r="J281" s="64"/>
      <c r="K281" s="64"/>
      <c r="L281" s="62"/>
      <c r="M281" s="216"/>
      <c r="N281" s="43"/>
      <c r="O281" s="43"/>
      <c r="P281" s="43"/>
      <c r="Q281" s="43"/>
      <c r="R281" s="43"/>
      <c r="S281" s="43"/>
      <c r="T281" s="79"/>
      <c r="AT281" s="25" t="s">
        <v>210</v>
      </c>
      <c r="AU281" s="25" t="s">
        <v>86</v>
      </c>
    </row>
    <row r="282" spans="2:65" s="12" customFormat="1" ht="13.5">
      <c r="B282" s="220"/>
      <c r="C282" s="221"/>
      <c r="D282" s="214" t="s">
        <v>284</v>
      </c>
      <c r="E282" s="222" t="s">
        <v>21</v>
      </c>
      <c r="F282" s="223" t="s">
        <v>2022</v>
      </c>
      <c r="G282" s="221"/>
      <c r="H282" s="224">
        <v>359.15600000000001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284</v>
      </c>
      <c r="AU282" s="230" t="s">
        <v>86</v>
      </c>
      <c r="AV282" s="12" t="s">
        <v>86</v>
      </c>
      <c r="AW282" s="12" t="s">
        <v>39</v>
      </c>
      <c r="AX282" s="12" t="s">
        <v>84</v>
      </c>
      <c r="AY282" s="230" t="s">
        <v>201</v>
      </c>
    </row>
    <row r="283" spans="2:65" s="11" customFormat="1" ht="29.85" customHeight="1">
      <c r="B283" s="186"/>
      <c r="C283" s="187"/>
      <c r="D283" s="188" t="s">
        <v>75</v>
      </c>
      <c r="E283" s="200" t="s">
        <v>86</v>
      </c>
      <c r="F283" s="200" t="s">
        <v>531</v>
      </c>
      <c r="G283" s="187"/>
      <c r="H283" s="187"/>
      <c r="I283" s="190"/>
      <c r="J283" s="201">
        <f>BK283</f>
        <v>0</v>
      </c>
      <c r="K283" s="187"/>
      <c r="L283" s="192"/>
      <c r="M283" s="193"/>
      <c r="N283" s="194"/>
      <c r="O283" s="194"/>
      <c r="P283" s="195">
        <f>SUM(P284:P291)</f>
        <v>0</v>
      </c>
      <c r="Q283" s="194"/>
      <c r="R283" s="195">
        <f>SUM(R284:R291)</f>
        <v>36.356054399999998</v>
      </c>
      <c r="S283" s="194"/>
      <c r="T283" s="196">
        <f>SUM(T284:T291)</f>
        <v>0</v>
      </c>
      <c r="AR283" s="197" t="s">
        <v>84</v>
      </c>
      <c r="AT283" s="198" t="s">
        <v>75</v>
      </c>
      <c r="AU283" s="198" t="s">
        <v>84</v>
      </c>
      <c r="AY283" s="197" t="s">
        <v>201</v>
      </c>
      <c r="BK283" s="199">
        <f>SUM(BK284:BK291)</f>
        <v>0</v>
      </c>
    </row>
    <row r="284" spans="2:65" s="1" customFormat="1" ht="25.5" customHeight="1">
      <c r="B284" s="42"/>
      <c r="C284" s="202" t="s">
        <v>633</v>
      </c>
      <c r="D284" s="202" t="s">
        <v>204</v>
      </c>
      <c r="E284" s="203" t="s">
        <v>2023</v>
      </c>
      <c r="F284" s="204" t="s">
        <v>2024</v>
      </c>
      <c r="G284" s="205" t="s">
        <v>311</v>
      </c>
      <c r="H284" s="206">
        <v>160</v>
      </c>
      <c r="I284" s="207"/>
      <c r="J284" s="208">
        <f>ROUND(I284*H284,2)</f>
        <v>0</v>
      </c>
      <c r="K284" s="204" t="s">
        <v>214</v>
      </c>
      <c r="L284" s="62"/>
      <c r="M284" s="209" t="s">
        <v>21</v>
      </c>
      <c r="N284" s="210" t="s">
        <v>47</v>
      </c>
      <c r="O284" s="43"/>
      <c r="P284" s="211">
        <f>O284*H284</f>
        <v>0</v>
      </c>
      <c r="Q284" s="211">
        <v>0.22656999999999999</v>
      </c>
      <c r="R284" s="211">
        <f>Q284*H284</f>
        <v>36.251199999999997</v>
      </c>
      <c r="S284" s="211">
        <v>0</v>
      </c>
      <c r="T284" s="212">
        <f>S284*H284</f>
        <v>0</v>
      </c>
      <c r="AR284" s="25" t="s">
        <v>219</v>
      </c>
      <c r="AT284" s="25" t="s">
        <v>204</v>
      </c>
      <c r="AU284" s="25" t="s">
        <v>86</v>
      </c>
      <c r="AY284" s="25" t="s">
        <v>201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25" t="s">
        <v>84</v>
      </c>
      <c r="BK284" s="213">
        <f>ROUND(I284*H284,2)</f>
        <v>0</v>
      </c>
      <c r="BL284" s="25" t="s">
        <v>219</v>
      </c>
      <c r="BM284" s="25" t="s">
        <v>2025</v>
      </c>
    </row>
    <row r="285" spans="2:65" s="1" customFormat="1" ht="40.5">
      <c r="B285" s="42"/>
      <c r="C285" s="64"/>
      <c r="D285" s="214" t="s">
        <v>210</v>
      </c>
      <c r="E285" s="64"/>
      <c r="F285" s="215" t="s">
        <v>2026</v>
      </c>
      <c r="G285" s="64"/>
      <c r="H285" s="64"/>
      <c r="I285" s="173"/>
      <c r="J285" s="64"/>
      <c r="K285" s="64"/>
      <c r="L285" s="62"/>
      <c r="M285" s="216"/>
      <c r="N285" s="43"/>
      <c r="O285" s="43"/>
      <c r="P285" s="43"/>
      <c r="Q285" s="43"/>
      <c r="R285" s="43"/>
      <c r="S285" s="43"/>
      <c r="T285" s="79"/>
      <c r="AT285" s="25" t="s">
        <v>210</v>
      </c>
      <c r="AU285" s="25" t="s">
        <v>86</v>
      </c>
    </row>
    <row r="286" spans="2:65" s="12" customFormat="1" ht="13.5">
      <c r="B286" s="220"/>
      <c r="C286" s="221"/>
      <c r="D286" s="214" t="s">
        <v>284</v>
      </c>
      <c r="E286" s="222" t="s">
        <v>21</v>
      </c>
      <c r="F286" s="223" t="s">
        <v>2027</v>
      </c>
      <c r="G286" s="221"/>
      <c r="H286" s="224">
        <v>60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284</v>
      </c>
      <c r="AU286" s="230" t="s">
        <v>86</v>
      </c>
      <c r="AV286" s="12" t="s">
        <v>86</v>
      </c>
      <c r="AW286" s="12" t="s">
        <v>39</v>
      </c>
      <c r="AX286" s="12" t="s">
        <v>76</v>
      </c>
      <c r="AY286" s="230" t="s">
        <v>201</v>
      </c>
    </row>
    <row r="287" spans="2:65" s="12" customFormat="1" ht="13.5">
      <c r="B287" s="220"/>
      <c r="C287" s="221"/>
      <c r="D287" s="214" t="s">
        <v>284</v>
      </c>
      <c r="E287" s="222" t="s">
        <v>21</v>
      </c>
      <c r="F287" s="223" t="s">
        <v>2028</v>
      </c>
      <c r="G287" s="221"/>
      <c r="H287" s="224">
        <v>100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284</v>
      </c>
      <c r="AU287" s="230" t="s">
        <v>86</v>
      </c>
      <c r="AV287" s="12" t="s">
        <v>86</v>
      </c>
      <c r="AW287" s="12" t="s">
        <v>39</v>
      </c>
      <c r="AX287" s="12" t="s">
        <v>76</v>
      </c>
      <c r="AY287" s="230" t="s">
        <v>201</v>
      </c>
    </row>
    <row r="288" spans="2:65" s="13" customFormat="1" ht="13.5">
      <c r="B288" s="231"/>
      <c r="C288" s="232"/>
      <c r="D288" s="214" t="s">
        <v>284</v>
      </c>
      <c r="E288" s="233" t="s">
        <v>21</v>
      </c>
      <c r="F288" s="234" t="s">
        <v>293</v>
      </c>
      <c r="G288" s="232"/>
      <c r="H288" s="235">
        <v>160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284</v>
      </c>
      <c r="AU288" s="241" t="s">
        <v>86</v>
      </c>
      <c r="AV288" s="13" t="s">
        <v>219</v>
      </c>
      <c r="AW288" s="13" t="s">
        <v>39</v>
      </c>
      <c r="AX288" s="13" t="s">
        <v>84</v>
      </c>
      <c r="AY288" s="241" t="s">
        <v>201</v>
      </c>
    </row>
    <row r="289" spans="2:65" s="1" customFormat="1" ht="16.5" customHeight="1">
      <c r="B289" s="42"/>
      <c r="C289" s="202" t="s">
        <v>638</v>
      </c>
      <c r="D289" s="202" t="s">
        <v>204</v>
      </c>
      <c r="E289" s="203" t="s">
        <v>2029</v>
      </c>
      <c r="F289" s="204" t="s">
        <v>2030</v>
      </c>
      <c r="G289" s="205" t="s">
        <v>311</v>
      </c>
      <c r="H289" s="206">
        <v>374.48</v>
      </c>
      <c r="I289" s="207"/>
      <c r="J289" s="208">
        <f>ROUND(I289*H289,2)</f>
        <v>0</v>
      </c>
      <c r="K289" s="204" t="s">
        <v>214</v>
      </c>
      <c r="L289" s="62"/>
      <c r="M289" s="209" t="s">
        <v>21</v>
      </c>
      <c r="N289" s="210" t="s">
        <v>47</v>
      </c>
      <c r="O289" s="43"/>
      <c r="P289" s="211">
        <f>O289*H289</f>
        <v>0</v>
      </c>
      <c r="Q289" s="211">
        <v>2.7999999999999998E-4</v>
      </c>
      <c r="R289" s="211">
        <f>Q289*H289</f>
        <v>0.1048544</v>
      </c>
      <c r="S289" s="211">
        <v>0</v>
      </c>
      <c r="T289" s="212">
        <f>S289*H289</f>
        <v>0</v>
      </c>
      <c r="AR289" s="25" t="s">
        <v>219</v>
      </c>
      <c r="AT289" s="25" t="s">
        <v>204</v>
      </c>
      <c r="AU289" s="25" t="s">
        <v>86</v>
      </c>
      <c r="AY289" s="25" t="s">
        <v>201</v>
      </c>
      <c r="BE289" s="213">
        <f>IF(N289="základní",J289,0)</f>
        <v>0</v>
      </c>
      <c r="BF289" s="213">
        <f>IF(N289="snížená",J289,0)</f>
        <v>0</v>
      </c>
      <c r="BG289" s="213">
        <f>IF(N289="zákl. přenesená",J289,0)</f>
        <v>0</v>
      </c>
      <c r="BH289" s="213">
        <f>IF(N289="sníž. přenesená",J289,0)</f>
        <v>0</v>
      </c>
      <c r="BI289" s="213">
        <f>IF(N289="nulová",J289,0)</f>
        <v>0</v>
      </c>
      <c r="BJ289" s="25" t="s">
        <v>84</v>
      </c>
      <c r="BK289" s="213">
        <f>ROUND(I289*H289,2)</f>
        <v>0</v>
      </c>
      <c r="BL289" s="25" t="s">
        <v>219</v>
      </c>
      <c r="BM289" s="25" t="s">
        <v>2031</v>
      </c>
    </row>
    <row r="290" spans="2:65" s="1" customFormat="1" ht="27">
      <c r="B290" s="42"/>
      <c r="C290" s="64"/>
      <c r="D290" s="214" t="s">
        <v>210</v>
      </c>
      <c r="E290" s="64"/>
      <c r="F290" s="215" t="s">
        <v>2032</v>
      </c>
      <c r="G290" s="64"/>
      <c r="H290" s="64"/>
      <c r="I290" s="173"/>
      <c r="J290" s="64"/>
      <c r="K290" s="64"/>
      <c r="L290" s="62"/>
      <c r="M290" s="216"/>
      <c r="N290" s="43"/>
      <c r="O290" s="43"/>
      <c r="P290" s="43"/>
      <c r="Q290" s="43"/>
      <c r="R290" s="43"/>
      <c r="S290" s="43"/>
      <c r="T290" s="79"/>
      <c r="AT290" s="25" t="s">
        <v>210</v>
      </c>
      <c r="AU290" s="25" t="s">
        <v>86</v>
      </c>
    </row>
    <row r="291" spans="2:65" s="12" customFormat="1" ht="13.5">
      <c r="B291" s="220"/>
      <c r="C291" s="221"/>
      <c r="D291" s="214" t="s">
        <v>284</v>
      </c>
      <c r="E291" s="222" t="s">
        <v>21</v>
      </c>
      <c r="F291" s="223" t="s">
        <v>2033</v>
      </c>
      <c r="G291" s="221"/>
      <c r="H291" s="224">
        <v>374.48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284</v>
      </c>
      <c r="AU291" s="230" t="s">
        <v>86</v>
      </c>
      <c r="AV291" s="12" t="s">
        <v>86</v>
      </c>
      <c r="AW291" s="12" t="s">
        <v>39</v>
      </c>
      <c r="AX291" s="12" t="s">
        <v>84</v>
      </c>
      <c r="AY291" s="230" t="s">
        <v>201</v>
      </c>
    </row>
    <row r="292" spans="2:65" s="11" customFormat="1" ht="29.85" customHeight="1">
      <c r="B292" s="186"/>
      <c r="C292" s="187"/>
      <c r="D292" s="188" t="s">
        <v>75</v>
      </c>
      <c r="E292" s="200" t="s">
        <v>121</v>
      </c>
      <c r="F292" s="200" t="s">
        <v>537</v>
      </c>
      <c r="G292" s="187"/>
      <c r="H292" s="187"/>
      <c r="I292" s="190"/>
      <c r="J292" s="201">
        <f>BK292</f>
        <v>0</v>
      </c>
      <c r="K292" s="187"/>
      <c r="L292" s="192"/>
      <c r="M292" s="193"/>
      <c r="N292" s="194"/>
      <c r="O292" s="194"/>
      <c r="P292" s="195">
        <f>SUM(P293:P306)</f>
        <v>0</v>
      </c>
      <c r="Q292" s="194"/>
      <c r="R292" s="195">
        <f>SUM(R293:R306)</f>
        <v>0</v>
      </c>
      <c r="S292" s="194"/>
      <c r="T292" s="196">
        <f>SUM(T293:T306)</f>
        <v>0.71500000000000008</v>
      </c>
      <c r="AR292" s="197" t="s">
        <v>84</v>
      </c>
      <c r="AT292" s="198" t="s">
        <v>75</v>
      </c>
      <c r="AU292" s="198" t="s">
        <v>84</v>
      </c>
      <c r="AY292" s="197" t="s">
        <v>201</v>
      </c>
      <c r="BK292" s="199">
        <f>SUM(BK293:BK306)</f>
        <v>0</v>
      </c>
    </row>
    <row r="293" spans="2:65" s="1" customFormat="1" ht="25.5" customHeight="1">
      <c r="B293" s="42"/>
      <c r="C293" s="202" t="s">
        <v>643</v>
      </c>
      <c r="D293" s="202" t="s">
        <v>204</v>
      </c>
      <c r="E293" s="203" t="s">
        <v>2034</v>
      </c>
      <c r="F293" s="204" t="s">
        <v>2035</v>
      </c>
      <c r="G293" s="205" t="s">
        <v>288</v>
      </c>
      <c r="H293" s="206">
        <v>0.32500000000000001</v>
      </c>
      <c r="I293" s="207"/>
      <c r="J293" s="208">
        <f>ROUND(I293*H293,2)</f>
        <v>0</v>
      </c>
      <c r="K293" s="204" t="s">
        <v>214</v>
      </c>
      <c r="L293" s="62"/>
      <c r="M293" s="209" t="s">
        <v>21</v>
      </c>
      <c r="N293" s="210" t="s">
        <v>47</v>
      </c>
      <c r="O293" s="43"/>
      <c r="P293" s="211">
        <f>O293*H293</f>
        <v>0</v>
      </c>
      <c r="Q293" s="211">
        <v>0</v>
      </c>
      <c r="R293" s="211">
        <f>Q293*H293</f>
        <v>0</v>
      </c>
      <c r="S293" s="211">
        <v>2.2000000000000002</v>
      </c>
      <c r="T293" s="212">
        <f>S293*H293</f>
        <v>0.71500000000000008</v>
      </c>
      <c r="AR293" s="25" t="s">
        <v>219</v>
      </c>
      <c r="AT293" s="25" t="s">
        <v>204</v>
      </c>
      <c r="AU293" s="25" t="s">
        <v>86</v>
      </c>
      <c r="AY293" s="25" t="s">
        <v>201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25" t="s">
        <v>84</v>
      </c>
      <c r="BK293" s="213">
        <f>ROUND(I293*H293,2)</f>
        <v>0</v>
      </c>
      <c r="BL293" s="25" t="s">
        <v>219</v>
      </c>
      <c r="BM293" s="25" t="s">
        <v>2036</v>
      </c>
    </row>
    <row r="294" spans="2:65" s="1" customFormat="1" ht="27">
      <c r="B294" s="42"/>
      <c r="C294" s="64"/>
      <c r="D294" s="214" t="s">
        <v>210</v>
      </c>
      <c r="E294" s="64"/>
      <c r="F294" s="215" t="s">
        <v>2037</v>
      </c>
      <c r="G294" s="64"/>
      <c r="H294" s="64"/>
      <c r="I294" s="173"/>
      <c r="J294" s="64"/>
      <c r="K294" s="64"/>
      <c r="L294" s="62"/>
      <c r="M294" s="216"/>
      <c r="N294" s="43"/>
      <c r="O294" s="43"/>
      <c r="P294" s="43"/>
      <c r="Q294" s="43"/>
      <c r="R294" s="43"/>
      <c r="S294" s="43"/>
      <c r="T294" s="79"/>
      <c r="AT294" s="25" t="s">
        <v>210</v>
      </c>
      <c r="AU294" s="25" t="s">
        <v>86</v>
      </c>
    </row>
    <row r="295" spans="2:65" s="12" customFormat="1" ht="13.5">
      <c r="B295" s="220"/>
      <c r="C295" s="221"/>
      <c r="D295" s="214" t="s">
        <v>284</v>
      </c>
      <c r="E295" s="222" t="s">
        <v>21</v>
      </c>
      <c r="F295" s="223" t="s">
        <v>2038</v>
      </c>
      <c r="G295" s="221"/>
      <c r="H295" s="224">
        <v>0.32500000000000001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284</v>
      </c>
      <c r="AU295" s="230" t="s">
        <v>86</v>
      </c>
      <c r="AV295" s="12" t="s">
        <v>86</v>
      </c>
      <c r="AW295" s="12" t="s">
        <v>39</v>
      </c>
      <c r="AX295" s="12" t="s">
        <v>84</v>
      </c>
      <c r="AY295" s="230" t="s">
        <v>201</v>
      </c>
    </row>
    <row r="296" spans="2:65" s="1" customFormat="1" ht="16.5" customHeight="1">
      <c r="B296" s="42"/>
      <c r="C296" s="202" t="s">
        <v>648</v>
      </c>
      <c r="D296" s="202" t="s">
        <v>204</v>
      </c>
      <c r="E296" s="203" t="s">
        <v>2039</v>
      </c>
      <c r="F296" s="204" t="s">
        <v>2040</v>
      </c>
      <c r="G296" s="205" t="s">
        <v>288</v>
      </c>
      <c r="H296" s="206">
        <v>0.188</v>
      </c>
      <c r="I296" s="207"/>
      <c r="J296" s="208">
        <f>ROUND(I296*H296,2)</f>
        <v>0</v>
      </c>
      <c r="K296" s="204" t="s">
        <v>21</v>
      </c>
      <c r="L296" s="62"/>
      <c r="M296" s="209" t="s">
        <v>21</v>
      </c>
      <c r="N296" s="210" t="s">
        <v>47</v>
      </c>
      <c r="O296" s="43"/>
      <c r="P296" s="211">
        <f>O296*H296</f>
        <v>0</v>
      </c>
      <c r="Q296" s="211">
        <v>0</v>
      </c>
      <c r="R296" s="211">
        <f>Q296*H296</f>
        <v>0</v>
      </c>
      <c r="S296" s="211">
        <v>0</v>
      </c>
      <c r="T296" s="212">
        <f>S296*H296</f>
        <v>0</v>
      </c>
      <c r="AR296" s="25" t="s">
        <v>219</v>
      </c>
      <c r="AT296" s="25" t="s">
        <v>204</v>
      </c>
      <c r="AU296" s="25" t="s">
        <v>86</v>
      </c>
      <c r="AY296" s="25" t="s">
        <v>201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25" t="s">
        <v>84</v>
      </c>
      <c r="BK296" s="213">
        <f>ROUND(I296*H296,2)</f>
        <v>0</v>
      </c>
      <c r="BL296" s="25" t="s">
        <v>219</v>
      </c>
      <c r="BM296" s="25" t="s">
        <v>2041</v>
      </c>
    </row>
    <row r="297" spans="2:65" s="1" customFormat="1" ht="13.5">
      <c r="B297" s="42"/>
      <c r="C297" s="64"/>
      <c r="D297" s="214" t="s">
        <v>210</v>
      </c>
      <c r="E297" s="64"/>
      <c r="F297" s="215" t="s">
        <v>2040</v>
      </c>
      <c r="G297" s="64"/>
      <c r="H297" s="64"/>
      <c r="I297" s="173"/>
      <c r="J297" s="64"/>
      <c r="K297" s="64"/>
      <c r="L297" s="62"/>
      <c r="M297" s="216"/>
      <c r="N297" s="43"/>
      <c r="O297" s="43"/>
      <c r="P297" s="43"/>
      <c r="Q297" s="43"/>
      <c r="R297" s="43"/>
      <c r="S297" s="43"/>
      <c r="T297" s="79"/>
      <c r="AT297" s="25" t="s">
        <v>210</v>
      </c>
      <c r="AU297" s="25" t="s">
        <v>86</v>
      </c>
    </row>
    <row r="298" spans="2:65" s="12" customFormat="1" ht="13.5">
      <c r="B298" s="220"/>
      <c r="C298" s="221"/>
      <c r="D298" s="214" t="s">
        <v>284</v>
      </c>
      <c r="E298" s="222" t="s">
        <v>21</v>
      </c>
      <c r="F298" s="223" t="s">
        <v>2042</v>
      </c>
      <c r="G298" s="221"/>
      <c r="H298" s="224">
        <v>0.188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284</v>
      </c>
      <c r="AU298" s="230" t="s">
        <v>86</v>
      </c>
      <c r="AV298" s="12" t="s">
        <v>86</v>
      </c>
      <c r="AW298" s="12" t="s">
        <v>39</v>
      </c>
      <c r="AX298" s="12" t="s">
        <v>84</v>
      </c>
      <c r="AY298" s="230" t="s">
        <v>201</v>
      </c>
    </row>
    <row r="299" spans="2:65" s="1" customFormat="1" ht="16.5" customHeight="1">
      <c r="B299" s="42"/>
      <c r="C299" s="202" t="s">
        <v>654</v>
      </c>
      <c r="D299" s="202" t="s">
        <v>204</v>
      </c>
      <c r="E299" s="203" t="s">
        <v>2043</v>
      </c>
      <c r="F299" s="204" t="s">
        <v>2044</v>
      </c>
      <c r="G299" s="205" t="s">
        <v>311</v>
      </c>
      <c r="H299" s="206">
        <v>398.8</v>
      </c>
      <c r="I299" s="207"/>
      <c r="J299" s="208">
        <f>ROUND(I299*H299,2)</f>
        <v>0</v>
      </c>
      <c r="K299" s="204" t="s">
        <v>214</v>
      </c>
      <c r="L299" s="62"/>
      <c r="M299" s="209" t="s">
        <v>21</v>
      </c>
      <c r="N299" s="210" t="s">
        <v>47</v>
      </c>
      <c r="O299" s="43"/>
      <c r="P299" s="211">
        <f>O299*H299</f>
        <v>0</v>
      </c>
      <c r="Q299" s="211">
        <v>0</v>
      </c>
      <c r="R299" s="211">
        <f>Q299*H299</f>
        <v>0</v>
      </c>
      <c r="S299" s="211">
        <v>0</v>
      </c>
      <c r="T299" s="212">
        <f>S299*H299</f>
        <v>0</v>
      </c>
      <c r="AR299" s="25" t="s">
        <v>219</v>
      </c>
      <c r="AT299" s="25" t="s">
        <v>204</v>
      </c>
      <c r="AU299" s="25" t="s">
        <v>86</v>
      </c>
      <c r="AY299" s="25" t="s">
        <v>201</v>
      </c>
      <c r="BE299" s="213">
        <f>IF(N299="základní",J299,0)</f>
        <v>0</v>
      </c>
      <c r="BF299" s="213">
        <f>IF(N299="snížená",J299,0)</f>
        <v>0</v>
      </c>
      <c r="BG299" s="213">
        <f>IF(N299="zákl. přenesená",J299,0)</f>
        <v>0</v>
      </c>
      <c r="BH299" s="213">
        <f>IF(N299="sníž. přenesená",J299,0)</f>
        <v>0</v>
      </c>
      <c r="BI299" s="213">
        <f>IF(N299="nulová",J299,0)</f>
        <v>0</v>
      </c>
      <c r="BJ299" s="25" t="s">
        <v>84</v>
      </c>
      <c r="BK299" s="213">
        <f>ROUND(I299*H299,2)</f>
        <v>0</v>
      </c>
      <c r="BL299" s="25" t="s">
        <v>219</v>
      </c>
      <c r="BM299" s="25" t="s">
        <v>2045</v>
      </c>
    </row>
    <row r="300" spans="2:65" s="1" customFormat="1" ht="13.5">
      <c r="B300" s="42"/>
      <c r="C300" s="64"/>
      <c r="D300" s="214" t="s">
        <v>210</v>
      </c>
      <c r="E300" s="64"/>
      <c r="F300" s="215" t="s">
        <v>2046</v>
      </c>
      <c r="G300" s="64"/>
      <c r="H300" s="64"/>
      <c r="I300" s="173"/>
      <c r="J300" s="64"/>
      <c r="K300" s="64"/>
      <c r="L300" s="62"/>
      <c r="M300" s="216"/>
      <c r="N300" s="43"/>
      <c r="O300" s="43"/>
      <c r="P300" s="43"/>
      <c r="Q300" s="43"/>
      <c r="R300" s="43"/>
      <c r="S300" s="43"/>
      <c r="T300" s="79"/>
      <c r="AT300" s="25" t="s">
        <v>210</v>
      </c>
      <c r="AU300" s="25" t="s">
        <v>86</v>
      </c>
    </row>
    <row r="301" spans="2:65" s="12" customFormat="1" ht="13.5">
      <c r="B301" s="220"/>
      <c r="C301" s="221"/>
      <c r="D301" s="214" t="s">
        <v>284</v>
      </c>
      <c r="E301" s="222" t="s">
        <v>21</v>
      </c>
      <c r="F301" s="223" t="s">
        <v>2047</v>
      </c>
      <c r="G301" s="221"/>
      <c r="H301" s="224">
        <v>280.8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284</v>
      </c>
      <c r="AU301" s="230" t="s">
        <v>86</v>
      </c>
      <c r="AV301" s="12" t="s">
        <v>86</v>
      </c>
      <c r="AW301" s="12" t="s">
        <v>39</v>
      </c>
      <c r="AX301" s="12" t="s">
        <v>76</v>
      </c>
      <c r="AY301" s="230" t="s">
        <v>201</v>
      </c>
    </row>
    <row r="302" spans="2:65" s="12" customFormat="1" ht="13.5">
      <c r="B302" s="220"/>
      <c r="C302" s="221"/>
      <c r="D302" s="214" t="s">
        <v>284</v>
      </c>
      <c r="E302" s="222" t="s">
        <v>21</v>
      </c>
      <c r="F302" s="223" t="s">
        <v>2048</v>
      </c>
      <c r="G302" s="221"/>
      <c r="H302" s="224">
        <v>118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284</v>
      </c>
      <c r="AU302" s="230" t="s">
        <v>86</v>
      </c>
      <c r="AV302" s="12" t="s">
        <v>86</v>
      </c>
      <c r="AW302" s="12" t="s">
        <v>39</v>
      </c>
      <c r="AX302" s="12" t="s">
        <v>76</v>
      </c>
      <c r="AY302" s="230" t="s">
        <v>201</v>
      </c>
    </row>
    <row r="303" spans="2:65" s="13" customFormat="1" ht="13.5">
      <c r="B303" s="231"/>
      <c r="C303" s="232"/>
      <c r="D303" s="214" t="s">
        <v>284</v>
      </c>
      <c r="E303" s="233" t="s">
        <v>21</v>
      </c>
      <c r="F303" s="234" t="s">
        <v>293</v>
      </c>
      <c r="G303" s="232"/>
      <c r="H303" s="235">
        <v>398.8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284</v>
      </c>
      <c r="AU303" s="241" t="s">
        <v>86</v>
      </c>
      <c r="AV303" s="13" t="s">
        <v>219</v>
      </c>
      <c r="AW303" s="13" t="s">
        <v>39</v>
      </c>
      <c r="AX303" s="13" t="s">
        <v>84</v>
      </c>
      <c r="AY303" s="241" t="s">
        <v>201</v>
      </c>
    </row>
    <row r="304" spans="2:65" s="1" customFormat="1" ht="16.5" customHeight="1">
      <c r="B304" s="42"/>
      <c r="C304" s="202" t="s">
        <v>660</v>
      </c>
      <c r="D304" s="202" t="s">
        <v>204</v>
      </c>
      <c r="E304" s="203" t="s">
        <v>2049</v>
      </c>
      <c r="F304" s="204" t="s">
        <v>2050</v>
      </c>
      <c r="G304" s="205" t="s">
        <v>229</v>
      </c>
      <c r="H304" s="206">
        <v>1</v>
      </c>
      <c r="I304" s="207"/>
      <c r="J304" s="208">
        <f>ROUND(I304*H304,2)</f>
        <v>0</v>
      </c>
      <c r="K304" s="204" t="s">
        <v>21</v>
      </c>
      <c r="L304" s="62"/>
      <c r="M304" s="209" t="s">
        <v>21</v>
      </c>
      <c r="N304" s="210" t="s">
        <v>47</v>
      </c>
      <c r="O304" s="43"/>
      <c r="P304" s="211">
        <f>O304*H304</f>
        <v>0</v>
      </c>
      <c r="Q304" s="211">
        <v>0</v>
      </c>
      <c r="R304" s="211">
        <f>Q304*H304</f>
        <v>0</v>
      </c>
      <c r="S304" s="211">
        <v>0</v>
      </c>
      <c r="T304" s="212">
        <f>S304*H304</f>
        <v>0</v>
      </c>
      <c r="AR304" s="25" t="s">
        <v>219</v>
      </c>
      <c r="AT304" s="25" t="s">
        <v>204</v>
      </c>
      <c r="AU304" s="25" t="s">
        <v>86</v>
      </c>
      <c r="AY304" s="25" t="s">
        <v>201</v>
      </c>
      <c r="BE304" s="213">
        <f>IF(N304="základní",J304,0)</f>
        <v>0</v>
      </c>
      <c r="BF304" s="213">
        <f>IF(N304="snížená",J304,0)</f>
        <v>0</v>
      </c>
      <c r="BG304" s="213">
        <f>IF(N304="zákl. přenesená",J304,0)</f>
        <v>0</v>
      </c>
      <c r="BH304" s="213">
        <f>IF(N304="sníž. přenesená",J304,0)</f>
        <v>0</v>
      </c>
      <c r="BI304" s="213">
        <f>IF(N304="nulová",J304,0)</f>
        <v>0</v>
      </c>
      <c r="BJ304" s="25" t="s">
        <v>84</v>
      </c>
      <c r="BK304" s="213">
        <f>ROUND(I304*H304,2)</f>
        <v>0</v>
      </c>
      <c r="BL304" s="25" t="s">
        <v>219</v>
      </c>
      <c r="BM304" s="25" t="s">
        <v>2051</v>
      </c>
    </row>
    <row r="305" spans="2:65" s="1" customFormat="1" ht="13.5">
      <c r="B305" s="42"/>
      <c r="C305" s="64"/>
      <c r="D305" s="214" t="s">
        <v>210</v>
      </c>
      <c r="E305" s="64"/>
      <c r="F305" s="215" t="s">
        <v>2050</v>
      </c>
      <c r="G305" s="64"/>
      <c r="H305" s="64"/>
      <c r="I305" s="173"/>
      <c r="J305" s="64"/>
      <c r="K305" s="64"/>
      <c r="L305" s="62"/>
      <c r="M305" s="216"/>
      <c r="N305" s="43"/>
      <c r="O305" s="43"/>
      <c r="P305" s="43"/>
      <c r="Q305" s="43"/>
      <c r="R305" s="43"/>
      <c r="S305" s="43"/>
      <c r="T305" s="79"/>
      <c r="AT305" s="25" t="s">
        <v>210</v>
      </c>
      <c r="AU305" s="25" t="s">
        <v>86</v>
      </c>
    </row>
    <row r="306" spans="2:65" s="12" customFormat="1" ht="13.5">
      <c r="B306" s="220"/>
      <c r="C306" s="221"/>
      <c r="D306" s="214" t="s">
        <v>284</v>
      </c>
      <c r="E306" s="222" t="s">
        <v>21</v>
      </c>
      <c r="F306" s="223" t="s">
        <v>2052</v>
      </c>
      <c r="G306" s="221"/>
      <c r="H306" s="224">
        <v>1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284</v>
      </c>
      <c r="AU306" s="230" t="s">
        <v>86</v>
      </c>
      <c r="AV306" s="12" t="s">
        <v>86</v>
      </c>
      <c r="AW306" s="12" t="s">
        <v>39</v>
      </c>
      <c r="AX306" s="12" t="s">
        <v>84</v>
      </c>
      <c r="AY306" s="230" t="s">
        <v>201</v>
      </c>
    </row>
    <row r="307" spans="2:65" s="11" customFormat="1" ht="29.85" customHeight="1">
      <c r="B307" s="186"/>
      <c r="C307" s="187"/>
      <c r="D307" s="188" t="s">
        <v>75</v>
      </c>
      <c r="E307" s="200" t="s">
        <v>219</v>
      </c>
      <c r="F307" s="200" t="s">
        <v>543</v>
      </c>
      <c r="G307" s="187"/>
      <c r="H307" s="187"/>
      <c r="I307" s="190"/>
      <c r="J307" s="201">
        <f>BK307</f>
        <v>0</v>
      </c>
      <c r="K307" s="187"/>
      <c r="L307" s="192"/>
      <c r="M307" s="193"/>
      <c r="N307" s="194"/>
      <c r="O307" s="194"/>
      <c r="P307" s="195">
        <f>SUM(P308:P351)</f>
        <v>0</v>
      </c>
      <c r="Q307" s="194"/>
      <c r="R307" s="195">
        <f>SUM(R308:R351)</f>
        <v>185.57508281</v>
      </c>
      <c r="S307" s="194"/>
      <c r="T307" s="196">
        <f>SUM(T308:T351)</f>
        <v>0</v>
      </c>
      <c r="AR307" s="197" t="s">
        <v>84</v>
      </c>
      <c r="AT307" s="198" t="s">
        <v>75</v>
      </c>
      <c r="AU307" s="198" t="s">
        <v>84</v>
      </c>
      <c r="AY307" s="197" t="s">
        <v>201</v>
      </c>
      <c r="BK307" s="199">
        <f>SUM(BK308:BK351)</f>
        <v>0</v>
      </c>
    </row>
    <row r="308" spans="2:65" s="1" customFormat="1" ht="16.5" customHeight="1">
      <c r="B308" s="42"/>
      <c r="C308" s="202" t="s">
        <v>665</v>
      </c>
      <c r="D308" s="202" t="s">
        <v>204</v>
      </c>
      <c r="E308" s="203" t="s">
        <v>2053</v>
      </c>
      <c r="F308" s="204" t="s">
        <v>2054</v>
      </c>
      <c r="G308" s="205" t="s">
        <v>288</v>
      </c>
      <c r="H308" s="206">
        <v>13.053000000000001</v>
      </c>
      <c r="I308" s="207"/>
      <c r="J308" s="208">
        <f>ROUND(I308*H308,2)</f>
        <v>0</v>
      </c>
      <c r="K308" s="204" t="s">
        <v>214</v>
      </c>
      <c r="L308" s="62"/>
      <c r="M308" s="209" t="s">
        <v>21</v>
      </c>
      <c r="N308" s="210" t="s">
        <v>47</v>
      </c>
      <c r="O308" s="43"/>
      <c r="P308" s="211">
        <f>O308*H308</f>
        <v>0</v>
      </c>
      <c r="Q308" s="211">
        <v>1.8907700000000001</v>
      </c>
      <c r="R308" s="211">
        <f>Q308*H308</f>
        <v>24.680220810000002</v>
      </c>
      <c r="S308" s="211">
        <v>0</v>
      </c>
      <c r="T308" s="212">
        <f>S308*H308</f>
        <v>0</v>
      </c>
      <c r="AR308" s="25" t="s">
        <v>219</v>
      </c>
      <c r="AT308" s="25" t="s">
        <v>204</v>
      </c>
      <c r="AU308" s="25" t="s">
        <v>86</v>
      </c>
      <c r="AY308" s="25" t="s">
        <v>201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25" t="s">
        <v>84</v>
      </c>
      <c r="BK308" s="213">
        <f>ROUND(I308*H308,2)</f>
        <v>0</v>
      </c>
      <c r="BL308" s="25" t="s">
        <v>219</v>
      </c>
      <c r="BM308" s="25" t="s">
        <v>2055</v>
      </c>
    </row>
    <row r="309" spans="2:65" s="1" customFormat="1" ht="27">
      <c r="B309" s="42"/>
      <c r="C309" s="64"/>
      <c r="D309" s="214" t="s">
        <v>210</v>
      </c>
      <c r="E309" s="64"/>
      <c r="F309" s="215" t="s">
        <v>2056</v>
      </c>
      <c r="G309" s="64"/>
      <c r="H309" s="64"/>
      <c r="I309" s="173"/>
      <c r="J309" s="64"/>
      <c r="K309" s="64"/>
      <c r="L309" s="62"/>
      <c r="M309" s="216"/>
      <c r="N309" s="43"/>
      <c r="O309" s="43"/>
      <c r="P309" s="43"/>
      <c r="Q309" s="43"/>
      <c r="R309" s="43"/>
      <c r="S309" s="43"/>
      <c r="T309" s="79"/>
      <c r="AT309" s="25" t="s">
        <v>210</v>
      </c>
      <c r="AU309" s="25" t="s">
        <v>86</v>
      </c>
    </row>
    <row r="310" spans="2:65" s="12" customFormat="1" ht="13.5">
      <c r="B310" s="220"/>
      <c r="C310" s="221"/>
      <c r="D310" s="214" t="s">
        <v>284</v>
      </c>
      <c r="E310" s="222" t="s">
        <v>21</v>
      </c>
      <c r="F310" s="223" t="s">
        <v>2057</v>
      </c>
      <c r="G310" s="221"/>
      <c r="H310" s="224">
        <v>13.053000000000001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284</v>
      </c>
      <c r="AU310" s="230" t="s">
        <v>86</v>
      </c>
      <c r="AV310" s="12" t="s">
        <v>86</v>
      </c>
      <c r="AW310" s="12" t="s">
        <v>39</v>
      </c>
      <c r="AX310" s="12" t="s">
        <v>84</v>
      </c>
      <c r="AY310" s="230" t="s">
        <v>201</v>
      </c>
    </row>
    <row r="311" spans="2:65" s="1" customFormat="1" ht="25.5" customHeight="1">
      <c r="B311" s="42"/>
      <c r="C311" s="202" t="s">
        <v>671</v>
      </c>
      <c r="D311" s="202" t="s">
        <v>204</v>
      </c>
      <c r="E311" s="203" t="s">
        <v>2058</v>
      </c>
      <c r="F311" s="204" t="s">
        <v>2059</v>
      </c>
      <c r="G311" s="205" t="s">
        <v>288</v>
      </c>
      <c r="H311" s="206">
        <v>14.994</v>
      </c>
      <c r="I311" s="207"/>
      <c r="J311" s="208">
        <f>ROUND(I311*H311,2)</f>
        <v>0</v>
      </c>
      <c r="K311" s="204" t="s">
        <v>21</v>
      </c>
      <c r="L311" s="62"/>
      <c r="M311" s="209" t="s">
        <v>21</v>
      </c>
      <c r="N311" s="210" t="s">
        <v>47</v>
      </c>
      <c r="O311" s="43"/>
      <c r="P311" s="211">
        <f>O311*H311</f>
        <v>0</v>
      </c>
      <c r="Q311" s="211">
        <v>0</v>
      </c>
      <c r="R311" s="211">
        <f>Q311*H311</f>
        <v>0</v>
      </c>
      <c r="S311" s="211">
        <v>0</v>
      </c>
      <c r="T311" s="212">
        <f>S311*H311</f>
        <v>0</v>
      </c>
      <c r="AR311" s="25" t="s">
        <v>219</v>
      </c>
      <c r="AT311" s="25" t="s">
        <v>204</v>
      </c>
      <c r="AU311" s="25" t="s">
        <v>86</v>
      </c>
      <c r="AY311" s="25" t="s">
        <v>201</v>
      </c>
      <c r="BE311" s="213">
        <f>IF(N311="základní",J311,0)</f>
        <v>0</v>
      </c>
      <c r="BF311" s="213">
        <f>IF(N311="snížená",J311,0)</f>
        <v>0</v>
      </c>
      <c r="BG311" s="213">
        <f>IF(N311="zákl. přenesená",J311,0)</f>
        <v>0</v>
      </c>
      <c r="BH311" s="213">
        <f>IF(N311="sníž. přenesená",J311,0)</f>
        <v>0</v>
      </c>
      <c r="BI311" s="213">
        <f>IF(N311="nulová",J311,0)</f>
        <v>0</v>
      </c>
      <c r="BJ311" s="25" t="s">
        <v>84</v>
      </c>
      <c r="BK311" s="213">
        <f>ROUND(I311*H311,2)</f>
        <v>0</v>
      </c>
      <c r="BL311" s="25" t="s">
        <v>219</v>
      </c>
      <c r="BM311" s="25" t="s">
        <v>2060</v>
      </c>
    </row>
    <row r="312" spans="2:65" s="1" customFormat="1" ht="27">
      <c r="B312" s="42"/>
      <c r="C312" s="64"/>
      <c r="D312" s="214" t="s">
        <v>210</v>
      </c>
      <c r="E312" s="64"/>
      <c r="F312" s="215" t="s">
        <v>2059</v>
      </c>
      <c r="G312" s="64"/>
      <c r="H312" s="64"/>
      <c r="I312" s="173"/>
      <c r="J312" s="64"/>
      <c r="K312" s="64"/>
      <c r="L312" s="62"/>
      <c r="M312" s="216"/>
      <c r="N312" s="43"/>
      <c r="O312" s="43"/>
      <c r="P312" s="43"/>
      <c r="Q312" s="43"/>
      <c r="R312" s="43"/>
      <c r="S312" s="43"/>
      <c r="T312" s="79"/>
      <c r="AT312" s="25" t="s">
        <v>210</v>
      </c>
      <c r="AU312" s="25" t="s">
        <v>86</v>
      </c>
    </row>
    <row r="313" spans="2:65" s="12" customFormat="1" ht="13.5">
      <c r="B313" s="220"/>
      <c r="C313" s="221"/>
      <c r="D313" s="214" t="s">
        <v>284</v>
      </c>
      <c r="E313" s="222" t="s">
        <v>21</v>
      </c>
      <c r="F313" s="223" t="s">
        <v>2061</v>
      </c>
      <c r="G313" s="221"/>
      <c r="H313" s="224">
        <v>14.994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284</v>
      </c>
      <c r="AU313" s="230" t="s">
        <v>86</v>
      </c>
      <c r="AV313" s="12" t="s">
        <v>86</v>
      </c>
      <c r="AW313" s="12" t="s">
        <v>39</v>
      </c>
      <c r="AX313" s="12" t="s">
        <v>84</v>
      </c>
      <c r="AY313" s="230" t="s">
        <v>201</v>
      </c>
    </row>
    <row r="314" spans="2:65" s="1" customFormat="1" ht="16.5" customHeight="1">
      <c r="B314" s="42"/>
      <c r="C314" s="202" t="s">
        <v>677</v>
      </c>
      <c r="D314" s="202" t="s">
        <v>204</v>
      </c>
      <c r="E314" s="203" t="s">
        <v>2062</v>
      </c>
      <c r="F314" s="204" t="s">
        <v>2063</v>
      </c>
      <c r="G314" s="205" t="s">
        <v>229</v>
      </c>
      <c r="H314" s="206">
        <v>12</v>
      </c>
      <c r="I314" s="207"/>
      <c r="J314" s="208">
        <f>ROUND(I314*H314,2)</f>
        <v>0</v>
      </c>
      <c r="K314" s="204" t="s">
        <v>214</v>
      </c>
      <c r="L314" s="62"/>
      <c r="M314" s="209" t="s">
        <v>21</v>
      </c>
      <c r="N314" s="210" t="s">
        <v>47</v>
      </c>
      <c r="O314" s="43"/>
      <c r="P314" s="211">
        <f>O314*H314</f>
        <v>0</v>
      </c>
      <c r="Q314" s="211">
        <v>6.6E-3</v>
      </c>
      <c r="R314" s="211">
        <f>Q314*H314</f>
        <v>7.9199999999999993E-2</v>
      </c>
      <c r="S314" s="211">
        <v>0</v>
      </c>
      <c r="T314" s="212">
        <f>S314*H314</f>
        <v>0</v>
      </c>
      <c r="AR314" s="25" t="s">
        <v>219</v>
      </c>
      <c r="AT314" s="25" t="s">
        <v>204</v>
      </c>
      <c r="AU314" s="25" t="s">
        <v>86</v>
      </c>
      <c r="AY314" s="25" t="s">
        <v>201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25" t="s">
        <v>84</v>
      </c>
      <c r="BK314" s="213">
        <f>ROUND(I314*H314,2)</f>
        <v>0</v>
      </c>
      <c r="BL314" s="25" t="s">
        <v>219</v>
      </c>
      <c r="BM314" s="25" t="s">
        <v>2064</v>
      </c>
    </row>
    <row r="315" spans="2:65" s="1" customFormat="1" ht="13.5">
      <c r="B315" s="42"/>
      <c r="C315" s="64"/>
      <c r="D315" s="214" t="s">
        <v>210</v>
      </c>
      <c r="E315" s="64"/>
      <c r="F315" s="215" t="s">
        <v>2065</v>
      </c>
      <c r="G315" s="64"/>
      <c r="H315" s="64"/>
      <c r="I315" s="173"/>
      <c r="J315" s="64"/>
      <c r="K315" s="64"/>
      <c r="L315" s="62"/>
      <c r="M315" s="216"/>
      <c r="N315" s="43"/>
      <c r="O315" s="43"/>
      <c r="P315" s="43"/>
      <c r="Q315" s="43"/>
      <c r="R315" s="43"/>
      <c r="S315" s="43"/>
      <c r="T315" s="79"/>
      <c r="AT315" s="25" t="s">
        <v>210</v>
      </c>
      <c r="AU315" s="25" t="s">
        <v>86</v>
      </c>
    </row>
    <row r="316" spans="2:65" s="12" customFormat="1" ht="13.5">
      <c r="B316" s="220"/>
      <c r="C316" s="221"/>
      <c r="D316" s="214" t="s">
        <v>284</v>
      </c>
      <c r="E316" s="222" t="s">
        <v>21</v>
      </c>
      <c r="F316" s="223" t="s">
        <v>2066</v>
      </c>
      <c r="G316" s="221"/>
      <c r="H316" s="224">
        <v>12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284</v>
      </c>
      <c r="AU316" s="230" t="s">
        <v>86</v>
      </c>
      <c r="AV316" s="12" t="s">
        <v>86</v>
      </c>
      <c r="AW316" s="12" t="s">
        <v>39</v>
      </c>
      <c r="AX316" s="12" t="s">
        <v>84</v>
      </c>
      <c r="AY316" s="230" t="s">
        <v>201</v>
      </c>
    </row>
    <row r="317" spans="2:65" s="1" customFormat="1" ht="16.5" customHeight="1">
      <c r="B317" s="42"/>
      <c r="C317" s="255" t="s">
        <v>686</v>
      </c>
      <c r="D317" s="255" t="s">
        <v>497</v>
      </c>
      <c r="E317" s="256" t="s">
        <v>2067</v>
      </c>
      <c r="F317" s="257" t="s">
        <v>2068</v>
      </c>
      <c r="G317" s="258" t="s">
        <v>229</v>
      </c>
      <c r="H317" s="259">
        <v>6</v>
      </c>
      <c r="I317" s="260"/>
      <c r="J317" s="261">
        <f>ROUND(I317*H317,2)</f>
        <v>0</v>
      </c>
      <c r="K317" s="257" t="s">
        <v>21</v>
      </c>
      <c r="L317" s="262"/>
      <c r="M317" s="263" t="s">
        <v>21</v>
      </c>
      <c r="N317" s="264" t="s">
        <v>47</v>
      </c>
      <c r="O317" s="43"/>
      <c r="P317" s="211">
        <f>O317*H317</f>
        <v>0</v>
      </c>
      <c r="Q317" s="211">
        <v>2.8000000000000001E-2</v>
      </c>
      <c r="R317" s="211">
        <f>Q317*H317</f>
        <v>0.16800000000000001</v>
      </c>
      <c r="S317" s="211">
        <v>0</v>
      </c>
      <c r="T317" s="212">
        <f>S317*H317</f>
        <v>0</v>
      </c>
      <c r="AR317" s="25" t="s">
        <v>235</v>
      </c>
      <c r="AT317" s="25" t="s">
        <v>497</v>
      </c>
      <c r="AU317" s="25" t="s">
        <v>86</v>
      </c>
      <c r="AY317" s="25" t="s">
        <v>201</v>
      </c>
      <c r="BE317" s="213">
        <f>IF(N317="základní",J317,0)</f>
        <v>0</v>
      </c>
      <c r="BF317" s="213">
        <f>IF(N317="snížená",J317,0)</f>
        <v>0</v>
      </c>
      <c r="BG317" s="213">
        <f>IF(N317="zákl. přenesená",J317,0)</f>
        <v>0</v>
      </c>
      <c r="BH317" s="213">
        <f>IF(N317="sníž. přenesená",J317,0)</f>
        <v>0</v>
      </c>
      <c r="BI317" s="213">
        <f>IF(N317="nulová",J317,0)</f>
        <v>0</v>
      </c>
      <c r="BJ317" s="25" t="s">
        <v>84</v>
      </c>
      <c r="BK317" s="213">
        <f>ROUND(I317*H317,2)</f>
        <v>0</v>
      </c>
      <c r="BL317" s="25" t="s">
        <v>219</v>
      </c>
      <c r="BM317" s="25" t="s">
        <v>2069</v>
      </c>
    </row>
    <row r="318" spans="2:65" s="1" customFormat="1" ht="13.5">
      <c r="B318" s="42"/>
      <c r="C318" s="64"/>
      <c r="D318" s="214" t="s">
        <v>210</v>
      </c>
      <c r="E318" s="64"/>
      <c r="F318" s="215" t="s">
        <v>2068</v>
      </c>
      <c r="G318" s="64"/>
      <c r="H318" s="64"/>
      <c r="I318" s="173"/>
      <c r="J318" s="64"/>
      <c r="K318" s="64"/>
      <c r="L318" s="62"/>
      <c r="M318" s="216"/>
      <c r="N318" s="43"/>
      <c r="O318" s="43"/>
      <c r="P318" s="43"/>
      <c r="Q318" s="43"/>
      <c r="R318" s="43"/>
      <c r="S318" s="43"/>
      <c r="T318" s="79"/>
      <c r="AT318" s="25" t="s">
        <v>210</v>
      </c>
      <c r="AU318" s="25" t="s">
        <v>86</v>
      </c>
    </row>
    <row r="319" spans="2:65" s="12" customFormat="1" ht="13.5">
      <c r="B319" s="220"/>
      <c r="C319" s="221"/>
      <c r="D319" s="214" t="s">
        <v>284</v>
      </c>
      <c r="E319" s="222" t="s">
        <v>21</v>
      </c>
      <c r="F319" s="223" t="s">
        <v>2070</v>
      </c>
      <c r="G319" s="221"/>
      <c r="H319" s="224">
        <v>6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284</v>
      </c>
      <c r="AU319" s="230" t="s">
        <v>86</v>
      </c>
      <c r="AV319" s="12" t="s">
        <v>86</v>
      </c>
      <c r="AW319" s="12" t="s">
        <v>39</v>
      </c>
      <c r="AX319" s="12" t="s">
        <v>84</v>
      </c>
      <c r="AY319" s="230" t="s">
        <v>201</v>
      </c>
    </row>
    <row r="320" spans="2:65" s="1" customFormat="1" ht="16.5" customHeight="1">
      <c r="B320" s="42"/>
      <c r="C320" s="255" t="s">
        <v>691</v>
      </c>
      <c r="D320" s="255" t="s">
        <v>497</v>
      </c>
      <c r="E320" s="256" t="s">
        <v>2071</v>
      </c>
      <c r="F320" s="257" t="s">
        <v>2072</v>
      </c>
      <c r="G320" s="258" t="s">
        <v>229</v>
      </c>
      <c r="H320" s="259">
        <v>2</v>
      </c>
      <c r="I320" s="260"/>
      <c r="J320" s="261">
        <f>ROUND(I320*H320,2)</f>
        <v>0</v>
      </c>
      <c r="K320" s="257" t="s">
        <v>21</v>
      </c>
      <c r="L320" s="262"/>
      <c r="M320" s="263" t="s">
        <v>21</v>
      </c>
      <c r="N320" s="264" t="s">
        <v>47</v>
      </c>
      <c r="O320" s="43"/>
      <c r="P320" s="211">
        <f>O320*H320</f>
        <v>0</v>
      </c>
      <c r="Q320" s="211">
        <v>3.9E-2</v>
      </c>
      <c r="R320" s="211">
        <f>Q320*H320</f>
        <v>7.8E-2</v>
      </c>
      <c r="S320" s="211">
        <v>0</v>
      </c>
      <c r="T320" s="212">
        <f>S320*H320</f>
        <v>0</v>
      </c>
      <c r="AR320" s="25" t="s">
        <v>235</v>
      </c>
      <c r="AT320" s="25" t="s">
        <v>497</v>
      </c>
      <c r="AU320" s="25" t="s">
        <v>86</v>
      </c>
      <c r="AY320" s="25" t="s">
        <v>201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25" t="s">
        <v>84</v>
      </c>
      <c r="BK320" s="213">
        <f>ROUND(I320*H320,2)</f>
        <v>0</v>
      </c>
      <c r="BL320" s="25" t="s">
        <v>219</v>
      </c>
      <c r="BM320" s="25" t="s">
        <v>2073</v>
      </c>
    </row>
    <row r="321" spans="2:65" s="1" customFormat="1" ht="13.5">
      <c r="B321" s="42"/>
      <c r="C321" s="64"/>
      <c r="D321" s="214" t="s">
        <v>210</v>
      </c>
      <c r="E321" s="64"/>
      <c r="F321" s="215" t="s">
        <v>2072</v>
      </c>
      <c r="G321" s="64"/>
      <c r="H321" s="64"/>
      <c r="I321" s="173"/>
      <c r="J321" s="64"/>
      <c r="K321" s="64"/>
      <c r="L321" s="62"/>
      <c r="M321" s="216"/>
      <c r="N321" s="43"/>
      <c r="O321" s="43"/>
      <c r="P321" s="43"/>
      <c r="Q321" s="43"/>
      <c r="R321" s="43"/>
      <c r="S321" s="43"/>
      <c r="T321" s="79"/>
      <c r="AT321" s="25" t="s">
        <v>210</v>
      </c>
      <c r="AU321" s="25" t="s">
        <v>86</v>
      </c>
    </row>
    <row r="322" spans="2:65" s="12" customFormat="1" ht="13.5">
      <c r="B322" s="220"/>
      <c r="C322" s="221"/>
      <c r="D322" s="214" t="s">
        <v>284</v>
      </c>
      <c r="E322" s="222" t="s">
        <v>21</v>
      </c>
      <c r="F322" s="223" t="s">
        <v>2074</v>
      </c>
      <c r="G322" s="221"/>
      <c r="H322" s="224">
        <v>2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284</v>
      </c>
      <c r="AU322" s="230" t="s">
        <v>86</v>
      </c>
      <c r="AV322" s="12" t="s">
        <v>86</v>
      </c>
      <c r="AW322" s="12" t="s">
        <v>39</v>
      </c>
      <c r="AX322" s="12" t="s">
        <v>84</v>
      </c>
      <c r="AY322" s="230" t="s">
        <v>201</v>
      </c>
    </row>
    <row r="323" spans="2:65" s="1" customFormat="1" ht="16.5" customHeight="1">
      <c r="B323" s="42"/>
      <c r="C323" s="255" t="s">
        <v>696</v>
      </c>
      <c r="D323" s="255" t="s">
        <v>497</v>
      </c>
      <c r="E323" s="256" t="s">
        <v>2075</v>
      </c>
      <c r="F323" s="257" t="s">
        <v>2076</v>
      </c>
      <c r="G323" s="258" t="s">
        <v>229</v>
      </c>
      <c r="H323" s="259">
        <v>2</v>
      </c>
      <c r="I323" s="260"/>
      <c r="J323" s="261">
        <f>ROUND(I323*H323,2)</f>
        <v>0</v>
      </c>
      <c r="K323" s="257" t="s">
        <v>214</v>
      </c>
      <c r="L323" s="262"/>
      <c r="M323" s="263" t="s">
        <v>21</v>
      </c>
      <c r="N323" s="264" t="s">
        <v>47</v>
      </c>
      <c r="O323" s="43"/>
      <c r="P323" s="211">
        <f>O323*H323</f>
        <v>0</v>
      </c>
      <c r="Q323" s="211">
        <v>5.0999999999999997E-2</v>
      </c>
      <c r="R323" s="211">
        <f>Q323*H323</f>
        <v>0.10199999999999999</v>
      </c>
      <c r="S323" s="211">
        <v>0</v>
      </c>
      <c r="T323" s="212">
        <f>S323*H323</f>
        <v>0</v>
      </c>
      <c r="AR323" s="25" t="s">
        <v>235</v>
      </c>
      <c r="AT323" s="25" t="s">
        <v>497</v>
      </c>
      <c r="AU323" s="25" t="s">
        <v>86</v>
      </c>
      <c r="AY323" s="25" t="s">
        <v>201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25" t="s">
        <v>84</v>
      </c>
      <c r="BK323" s="213">
        <f>ROUND(I323*H323,2)</f>
        <v>0</v>
      </c>
      <c r="BL323" s="25" t="s">
        <v>219</v>
      </c>
      <c r="BM323" s="25" t="s">
        <v>2077</v>
      </c>
    </row>
    <row r="324" spans="2:65" s="1" customFormat="1" ht="13.5">
      <c r="B324" s="42"/>
      <c r="C324" s="64"/>
      <c r="D324" s="214" t="s">
        <v>210</v>
      </c>
      <c r="E324" s="64"/>
      <c r="F324" s="215" t="s">
        <v>2076</v>
      </c>
      <c r="G324" s="64"/>
      <c r="H324" s="64"/>
      <c r="I324" s="173"/>
      <c r="J324" s="64"/>
      <c r="K324" s="64"/>
      <c r="L324" s="62"/>
      <c r="M324" s="216"/>
      <c r="N324" s="43"/>
      <c r="O324" s="43"/>
      <c r="P324" s="43"/>
      <c r="Q324" s="43"/>
      <c r="R324" s="43"/>
      <c r="S324" s="43"/>
      <c r="T324" s="79"/>
      <c r="AT324" s="25" t="s">
        <v>210</v>
      </c>
      <c r="AU324" s="25" t="s">
        <v>86</v>
      </c>
    </row>
    <row r="325" spans="2:65" s="12" customFormat="1" ht="13.5">
      <c r="B325" s="220"/>
      <c r="C325" s="221"/>
      <c r="D325" s="214" t="s">
        <v>284</v>
      </c>
      <c r="E325" s="222" t="s">
        <v>21</v>
      </c>
      <c r="F325" s="223" t="s">
        <v>2074</v>
      </c>
      <c r="G325" s="221"/>
      <c r="H325" s="224">
        <v>2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284</v>
      </c>
      <c r="AU325" s="230" t="s">
        <v>86</v>
      </c>
      <c r="AV325" s="12" t="s">
        <v>86</v>
      </c>
      <c r="AW325" s="12" t="s">
        <v>39</v>
      </c>
      <c r="AX325" s="12" t="s">
        <v>84</v>
      </c>
      <c r="AY325" s="230" t="s">
        <v>201</v>
      </c>
    </row>
    <row r="326" spans="2:65" s="1" customFormat="1" ht="16.5" customHeight="1">
      <c r="B326" s="42"/>
      <c r="C326" s="255" t="s">
        <v>702</v>
      </c>
      <c r="D326" s="255" t="s">
        <v>497</v>
      </c>
      <c r="E326" s="256" t="s">
        <v>2078</v>
      </c>
      <c r="F326" s="257" t="s">
        <v>2079</v>
      </c>
      <c r="G326" s="258" t="s">
        <v>229</v>
      </c>
      <c r="H326" s="259">
        <v>2</v>
      </c>
      <c r="I326" s="260"/>
      <c r="J326" s="261">
        <f>ROUND(I326*H326,2)</f>
        <v>0</v>
      </c>
      <c r="K326" s="257" t="s">
        <v>21</v>
      </c>
      <c r="L326" s="262"/>
      <c r="M326" s="263" t="s">
        <v>21</v>
      </c>
      <c r="N326" s="264" t="s">
        <v>47</v>
      </c>
      <c r="O326" s="43"/>
      <c r="P326" s="211">
        <f>O326*H326</f>
        <v>0</v>
      </c>
      <c r="Q326" s="211">
        <v>5.0999999999999997E-2</v>
      </c>
      <c r="R326" s="211">
        <f>Q326*H326</f>
        <v>0.10199999999999999</v>
      </c>
      <c r="S326" s="211">
        <v>0</v>
      </c>
      <c r="T326" s="212">
        <f>S326*H326</f>
        <v>0</v>
      </c>
      <c r="AR326" s="25" t="s">
        <v>235</v>
      </c>
      <c r="AT326" s="25" t="s">
        <v>497</v>
      </c>
      <c r="AU326" s="25" t="s">
        <v>86</v>
      </c>
      <c r="AY326" s="25" t="s">
        <v>201</v>
      </c>
      <c r="BE326" s="213">
        <f>IF(N326="základní",J326,0)</f>
        <v>0</v>
      </c>
      <c r="BF326" s="213">
        <f>IF(N326="snížená",J326,0)</f>
        <v>0</v>
      </c>
      <c r="BG326" s="213">
        <f>IF(N326="zákl. přenesená",J326,0)</f>
        <v>0</v>
      </c>
      <c r="BH326" s="213">
        <f>IF(N326="sníž. přenesená",J326,0)</f>
        <v>0</v>
      </c>
      <c r="BI326" s="213">
        <f>IF(N326="nulová",J326,0)</f>
        <v>0</v>
      </c>
      <c r="BJ326" s="25" t="s">
        <v>84</v>
      </c>
      <c r="BK326" s="213">
        <f>ROUND(I326*H326,2)</f>
        <v>0</v>
      </c>
      <c r="BL326" s="25" t="s">
        <v>219</v>
      </c>
      <c r="BM326" s="25" t="s">
        <v>2080</v>
      </c>
    </row>
    <row r="327" spans="2:65" s="1" customFormat="1" ht="13.5">
      <c r="B327" s="42"/>
      <c r="C327" s="64"/>
      <c r="D327" s="214" t="s">
        <v>210</v>
      </c>
      <c r="E327" s="64"/>
      <c r="F327" s="215" t="s">
        <v>2079</v>
      </c>
      <c r="G327" s="64"/>
      <c r="H327" s="64"/>
      <c r="I327" s="173"/>
      <c r="J327" s="64"/>
      <c r="K327" s="64"/>
      <c r="L327" s="62"/>
      <c r="M327" s="216"/>
      <c r="N327" s="43"/>
      <c r="O327" s="43"/>
      <c r="P327" s="43"/>
      <c r="Q327" s="43"/>
      <c r="R327" s="43"/>
      <c r="S327" s="43"/>
      <c r="T327" s="79"/>
      <c r="AT327" s="25" t="s">
        <v>210</v>
      </c>
      <c r="AU327" s="25" t="s">
        <v>86</v>
      </c>
    </row>
    <row r="328" spans="2:65" s="12" customFormat="1" ht="13.5">
      <c r="B328" s="220"/>
      <c r="C328" s="221"/>
      <c r="D328" s="214" t="s">
        <v>284</v>
      </c>
      <c r="E328" s="222" t="s">
        <v>21</v>
      </c>
      <c r="F328" s="223" t="s">
        <v>2074</v>
      </c>
      <c r="G328" s="221"/>
      <c r="H328" s="224">
        <v>2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AT328" s="230" t="s">
        <v>284</v>
      </c>
      <c r="AU328" s="230" t="s">
        <v>86</v>
      </c>
      <c r="AV328" s="12" t="s">
        <v>86</v>
      </c>
      <c r="AW328" s="12" t="s">
        <v>39</v>
      </c>
      <c r="AX328" s="12" t="s">
        <v>84</v>
      </c>
      <c r="AY328" s="230" t="s">
        <v>201</v>
      </c>
    </row>
    <row r="329" spans="2:65" s="1" customFormat="1" ht="16.5" customHeight="1">
      <c r="B329" s="42"/>
      <c r="C329" s="202" t="s">
        <v>707</v>
      </c>
      <c r="D329" s="202" t="s">
        <v>204</v>
      </c>
      <c r="E329" s="203" t="s">
        <v>2081</v>
      </c>
      <c r="F329" s="204" t="s">
        <v>2082</v>
      </c>
      <c r="G329" s="205" t="s">
        <v>229</v>
      </c>
      <c r="H329" s="206">
        <v>10</v>
      </c>
      <c r="I329" s="207"/>
      <c r="J329" s="208">
        <f>ROUND(I329*H329,2)</f>
        <v>0</v>
      </c>
      <c r="K329" s="204" t="s">
        <v>214</v>
      </c>
      <c r="L329" s="62"/>
      <c r="M329" s="209" t="s">
        <v>21</v>
      </c>
      <c r="N329" s="210" t="s">
        <v>47</v>
      </c>
      <c r="O329" s="43"/>
      <c r="P329" s="211">
        <f>O329*H329</f>
        <v>0</v>
      </c>
      <c r="Q329" s="211">
        <v>6.6E-3</v>
      </c>
      <c r="R329" s="211">
        <f>Q329*H329</f>
        <v>6.6000000000000003E-2</v>
      </c>
      <c r="S329" s="211">
        <v>0</v>
      </c>
      <c r="T329" s="212">
        <f>S329*H329</f>
        <v>0</v>
      </c>
      <c r="AR329" s="25" t="s">
        <v>219</v>
      </c>
      <c r="AT329" s="25" t="s">
        <v>204</v>
      </c>
      <c r="AU329" s="25" t="s">
        <v>86</v>
      </c>
      <c r="AY329" s="25" t="s">
        <v>201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25" t="s">
        <v>84</v>
      </c>
      <c r="BK329" s="213">
        <f>ROUND(I329*H329,2)</f>
        <v>0</v>
      </c>
      <c r="BL329" s="25" t="s">
        <v>219</v>
      </c>
      <c r="BM329" s="25" t="s">
        <v>2083</v>
      </c>
    </row>
    <row r="330" spans="2:65" s="1" customFormat="1" ht="13.5">
      <c r="B330" s="42"/>
      <c r="C330" s="64"/>
      <c r="D330" s="214" t="s">
        <v>210</v>
      </c>
      <c r="E330" s="64"/>
      <c r="F330" s="215" t="s">
        <v>2084</v>
      </c>
      <c r="G330" s="64"/>
      <c r="H330" s="64"/>
      <c r="I330" s="173"/>
      <c r="J330" s="64"/>
      <c r="K330" s="64"/>
      <c r="L330" s="62"/>
      <c r="M330" s="216"/>
      <c r="N330" s="43"/>
      <c r="O330" s="43"/>
      <c r="P330" s="43"/>
      <c r="Q330" s="43"/>
      <c r="R330" s="43"/>
      <c r="S330" s="43"/>
      <c r="T330" s="79"/>
      <c r="AT330" s="25" t="s">
        <v>210</v>
      </c>
      <c r="AU330" s="25" t="s">
        <v>86</v>
      </c>
    </row>
    <row r="331" spans="2:65" s="12" customFormat="1" ht="13.5">
      <c r="B331" s="220"/>
      <c r="C331" s="221"/>
      <c r="D331" s="214" t="s">
        <v>284</v>
      </c>
      <c r="E331" s="222" t="s">
        <v>21</v>
      </c>
      <c r="F331" s="223" t="s">
        <v>2085</v>
      </c>
      <c r="G331" s="221"/>
      <c r="H331" s="224">
        <v>10</v>
      </c>
      <c r="I331" s="225"/>
      <c r="J331" s="221"/>
      <c r="K331" s="221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284</v>
      </c>
      <c r="AU331" s="230" t="s">
        <v>86</v>
      </c>
      <c r="AV331" s="12" t="s">
        <v>86</v>
      </c>
      <c r="AW331" s="12" t="s">
        <v>39</v>
      </c>
      <c r="AX331" s="12" t="s">
        <v>84</v>
      </c>
      <c r="AY331" s="230" t="s">
        <v>201</v>
      </c>
    </row>
    <row r="332" spans="2:65" s="1" customFormat="1" ht="16.5" customHeight="1">
      <c r="B332" s="42"/>
      <c r="C332" s="255" t="s">
        <v>713</v>
      </c>
      <c r="D332" s="255" t="s">
        <v>497</v>
      </c>
      <c r="E332" s="256" t="s">
        <v>2086</v>
      </c>
      <c r="F332" s="257" t="s">
        <v>2087</v>
      </c>
      <c r="G332" s="258" t="s">
        <v>229</v>
      </c>
      <c r="H332" s="259">
        <v>10</v>
      </c>
      <c r="I332" s="260"/>
      <c r="J332" s="261">
        <f>ROUND(I332*H332,2)</f>
        <v>0</v>
      </c>
      <c r="K332" s="257" t="s">
        <v>21</v>
      </c>
      <c r="L332" s="262"/>
      <c r="M332" s="263" t="s">
        <v>21</v>
      </c>
      <c r="N332" s="264" t="s">
        <v>47</v>
      </c>
      <c r="O332" s="43"/>
      <c r="P332" s="211">
        <f>O332*H332</f>
        <v>0</v>
      </c>
      <c r="Q332" s="211">
        <v>6.3E-2</v>
      </c>
      <c r="R332" s="211">
        <f>Q332*H332</f>
        <v>0.63</v>
      </c>
      <c r="S332" s="211">
        <v>0</v>
      </c>
      <c r="T332" s="212">
        <f>S332*H332</f>
        <v>0</v>
      </c>
      <c r="AR332" s="25" t="s">
        <v>235</v>
      </c>
      <c r="AT332" s="25" t="s">
        <v>497</v>
      </c>
      <c r="AU332" s="25" t="s">
        <v>86</v>
      </c>
      <c r="AY332" s="25" t="s">
        <v>201</v>
      </c>
      <c r="BE332" s="213">
        <f>IF(N332="základní",J332,0)</f>
        <v>0</v>
      </c>
      <c r="BF332" s="213">
        <f>IF(N332="snížená",J332,0)</f>
        <v>0</v>
      </c>
      <c r="BG332" s="213">
        <f>IF(N332="zákl. přenesená",J332,0)</f>
        <v>0</v>
      </c>
      <c r="BH332" s="213">
        <f>IF(N332="sníž. přenesená",J332,0)</f>
        <v>0</v>
      </c>
      <c r="BI332" s="213">
        <f>IF(N332="nulová",J332,0)</f>
        <v>0</v>
      </c>
      <c r="BJ332" s="25" t="s">
        <v>84</v>
      </c>
      <c r="BK332" s="213">
        <f>ROUND(I332*H332,2)</f>
        <v>0</v>
      </c>
      <c r="BL332" s="25" t="s">
        <v>219</v>
      </c>
      <c r="BM332" s="25" t="s">
        <v>2088</v>
      </c>
    </row>
    <row r="333" spans="2:65" s="1" customFormat="1" ht="13.5">
      <c r="B333" s="42"/>
      <c r="C333" s="64"/>
      <c r="D333" s="214" t="s">
        <v>210</v>
      </c>
      <c r="E333" s="64"/>
      <c r="F333" s="215" t="s">
        <v>2087</v>
      </c>
      <c r="G333" s="64"/>
      <c r="H333" s="64"/>
      <c r="I333" s="173"/>
      <c r="J333" s="64"/>
      <c r="K333" s="64"/>
      <c r="L333" s="62"/>
      <c r="M333" s="216"/>
      <c r="N333" s="43"/>
      <c r="O333" s="43"/>
      <c r="P333" s="43"/>
      <c r="Q333" s="43"/>
      <c r="R333" s="43"/>
      <c r="S333" s="43"/>
      <c r="T333" s="79"/>
      <c r="AT333" s="25" t="s">
        <v>210</v>
      </c>
      <c r="AU333" s="25" t="s">
        <v>86</v>
      </c>
    </row>
    <row r="334" spans="2:65" s="12" customFormat="1" ht="13.5">
      <c r="B334" s="220"/>
      <c r="C334" s="221"/>
      <c r="D334" s="214" t="s">
        <v>284</v>
      </c>
      <c r="E334" s="222" t="s">
        <v>21</v>
      </c>
      <c r="F334" s="223" t="s">
        <v>2085</v>
      </c>
      <c r="G334" s="221"/>
      <c r="H334" s="224">
        <v>10</v>
      </c>
      <c r="I334" s="225"/>
      <c r="J334" s="221"/>
      <c r="K334" s="221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284</v>
      </c>
      <c r="AU334" s="230" t="s">
        <v>86</v>
      </c>
      <c r="AV334" s="12" t="s">
        <v>86</v>
      </c>
      <c r="AW334" s="12" t="s">
        <v>39</v>
      </c>
      <c r="AX334" s="12" t="s">
        <v>84</v>
      </c>
      <c r="AY334" s="230" t="s">
        <v>201</v>
      </c>
    </row>
    <row r="335" spans="2:65" s="1" customFormat="1" ht="16.5" customHeight="1">
      <c r="B335" s="42"/>
      <c r="C335" s="202" t="s">
        <v>718</v>
      </c>
      <c r="D335" s="202" t="s">
        <v>204</v>
      </c>
      <c r="E335" s="203" t="s">
        <v>2089</v>
      </c>
      <c r="F335" s="204" t="s">
        <v>2090</v>
      </c>
      <c r="G335" s="205" t="s">
        <v>288</v>
      </c>
      <c r="H335" s="206">
        <v>2.8159999999999998</v>
      </c>
      <c r="I335" s="207"/>
      <c r="J335" s="208">
        <f>ROUND(I335*H335,2)</f>
        <v>0</v>
      </c>
      <c r="K335" s="204" t="s">
        <v>214</v>
      </c>
      <c r="L335" s="62"/>
      <c r="M335" s="209" t="s">
        <v>21</v>
      </c>
      <c r="N335" s="210" t="s">
        <v>47</v>
      </c>
      <c r="O335" s="43"/>
      <c r="P335" s="211">
        <f>O335*H335</f>
        <v>0</v>
      </c>
      <c r="Q335" s="211">
        <v>2.234</v>
      </c>
      <c r="R335" s="211">
        <f>Q335*H335</f>
        <v>6.2909439999999996</v>
      </c>
      <c r="S335" s="211">
        <v>0</v>
      </c>
      <c r="T335" s="212">
        <f>S335*H335</f>
        <v>0</v>
      </c>
      <c r="AR335" s="25" t="s">
        <v>219</v>
      </c>
      <c r="AT335" s="25" t="s">
        <v>204</v>
      </c>
      <c r="AU335" s="25" t="s">
        <v>86</v>
      </c>
      <c r="AY335" s="25" t="s">
        <v>201</v>
      </c>
      <c r="BE335" s="213">
        <f>IF(N335="základní",J335,0)</f>
        <v>0</v>
      </c>
      <c r="BF335" s="213">
        <f>IF(N335="snížená",J335,0)</f>
        <v>0</v>
      </c>
      <c r="BG335" s="213">
        <f>IF(N335="zákl. přenesená",J335,0)</f>
        <v>0</v>
      </c>
      <c r="BH335" s="213">
        <f>IF(N335="sníž. přenesená",J335,0)</f>
        <v>0</v>
      </c>
      <c r="BI335" s="213">
        <f>IF(N335="nulová",J335,0)</f>
        <v>0</v>
      </c>
      <c r="BJ335" s="25" t="s">
        <v>84</v>
      </c>
      <c r="BK335" s="213">
        <f>ROUND(I335*H335,2)</f>
        <v>0</v>
      </c>
      <c r="BL335" s="25" t="s">
        <v>219</v>
      </c>
      <c r="BM335" s="25" t="s">
        <v>2091</v>
      </c>
    </row>
    <row r="336" spans="2:65" s="1" customFormat="1" ht="27">
      <c r="B336" s="42"/>
      <c r="C336" s="64"/>
      <c r="D336" s="214" t="s">
        <v>210</v>
      </c>
      <c r="E336" s="64"/>
      <c r="F336" s="215" t="s">
        <v>2092</v>
      </c>
      <c r="G336" s="64"/>
      <c r="H336" s="64"/>
      <c r="I336" s="173"/>
      <c r="J336" s="64"/>
      <c r="K336" s="64"/>
      <c r="L336" s="62"/>
      <c r="M336" s="216"/>
      <c r="N336" s="43"/>
      <c r="O336" s="43"/>
      <c r="P336" s="43"/>
      <c r="Q336" s="43"/>
      <c r="R336" s="43"/>
      <c r="S336" s="43"/>
      <c r="T336" s="79"/>
      <c r="AT336" s="25" t="s">
        <v>210</v>
      </c>
      <c r="AU336" s="25" t="s">
        <v>86</v>
      </c>
    </row>
    <row r="337" spans="2:65" s="12" customFormat="1" ht="13.5">
      <c r="B337" s="220"/>
      <c r="C337" s="221"/>
      <c r="D337" s="214" t="s">
        <v>284</v>
      </c>
      <c r="E337" s="222" t="s">
        <v>21</v>
      </c>
      <c r="F337" s="223" t="s">
        <v>2093</v>
      </c>
      <c r="G337" s="221"/>
      <c r="H337" s="224">
        <v>2.8159999999999998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284</v>
      </c>
      <c r="AU337" s="230" t="s">
        <v>86</v>
      </c>
      <c r="AV337" s="12" t="s">
        <v>86</v>
      </c>
      <c r="AW337" s="12" t="s">
        <v>39</v>
      </c>
      <c r="AX337" s="12" t="s">
        <v>84</v>
      </c>
      <c r="AY337" s="230" t="s">
        <v>201</v>
      </c>
    </row>
    <row r="338" spans="2:65" s="1" customFormat="1" ht="16.5" customHeight="1">
      <c r="B338" s="42"/>
      <c r="C338" s="202" t="s">
        <v>722</v>
      </c>
      <c r="D338" s="202" t="s">
        <v>204</v>
      </c>
      <c r="E338" s="203" t="s">
        <v>2094</v>
      </c>
      <c r="F338" s="204" t="s">
        <v>2095</v>
      </c>
      <c r="G338" s="205" t="s">
        <v>288</v>
      </c>
      <c r="H338" s="206">
        <v>16.38</v>
      </c>
      <c r="I338" s="207"/>
      <c r="J338" s="208">
        <f>ROUND(I338*H338,2)</f>
        <v>0</v>
      </c>
      <c r="K338" s="204" t="s">
        <v>214</v>
      </c>
      <c r="L338" s="62"/>
      <c r="M338" s="209" t="s">
        <v>21</v>
      </c>
      <c r="N338" s="210" t="s">
        <v>47</v>
      </c>
      <c r="O338" s="43"/>
      <c r="P338" s="211">
        <f>O338*H338</f>
        <v>0</v>
      </c>
      <c r="Q338" s="211">
        <v>2.234</v>
      </c>
      <c r="R338" s="211">
        <f>Q338*H338</f>
        <v>36.592919999999999</v>
      </c>
      <c r="S338" s="211">
        <v>0</v>
      </c>
      <c r="T338" s="212">
        <f>S338*H338</f>
        <v>0</v>
      </c>
      <c r="AR338" s="25" t="s">
        <v>219</v>
      </c>
      <c r="AT338" s="25" t="s">
        <v>204</v>
      </c>
      <c r="AU338" s="25" t="s">
        <v>86</v>
      </c>
      <c r="AY338" s="25" t="s">
        <v>201</v>
      </c>
      <c r="BE338" s="213">
        <f>IF(N338="základní",J338,0)</f>
        <v>0</v>
      </c>
      <c r="BF338" s="213">
        <f>IF(N338="snížená",J338,0)</f>
        <v>0</v>
      </c>
      <c r="BG338" s="213">
        <f>IF(N338="zákl. přenesená",J338,0)</f>
        <v>0</v>
      </c>
      <c r="BH338" s="213">
        <f>IF(N338="sníž. přenesená",J338,0)</f>
        <v>0</v>
      </c>
      <c r="BI338" s="213">
        <f>IF(N338="nulová",J338,0)</f>
        <v>0</v>
      </c>
      <c r="BJ338" s="25" t="s">
        <v>84</v>
      </c>
      <c r="BK338" s="213">
        <f>ROUND(I338*H338,2)</f>
        <v>0</v>
      </c>
      <c r="BL338" s="25" t="s">
        <v>219</v>
      </c>
      <c r="BM338" s="25" t="s">
        <v>2096</v>
      </c>
    </row>
    <row r="339" spans="2:65" s="1" customFormat="1" ht="27">
      <c r="B339" s="42"/>
      <c r="C339" s="64"/>
      <c r="D339" s="214" t="s">
        <v>210</v>
      </c>
      <c r="E339" s="64"/>
      <c r="F339" s="215" t="s">
        <v>2097</v>
      </c>
      <c r="G339" s="64"/>
      <c r="H339" s="64"/>
      <c r="I339" s="173"/>
      <c r="J339" s="64"/>
      <c r="K339" s="64"/>
      <c r="L339" s="62"/>
      <c r="M339" s="216"/>
      <c r="N339" s="43"/>
      <c r="O339" s="43"/>
      <c r="P339" s="43"/>
      <c r="Q339" s="43"/>
      <c r="R339" s="43"/>
      <c r="S339" s="43"/>
      <c r="T339" s="79"/>
      <c r="AT339" s="25" t="s">
        <v>210</v>
      </c>
      <c r="AU339" s="25" t="s">
        <v>86</v>
      </c>
    </row>
    <row r="340" spans="2:65" s="12" customFormat="1" ht="13.5">
      <c r="B340" s="220"/>
      <c r="C340" s="221"/>
      <c r="D340" s="214" t="s">
        <v>284</v>
      </c>
      <c r="E340" s="222" t="s">
        <v>21</v>
      </c>
      <c r="F340" s="223" t="s">
        <v>2098</v>
      </c>
      <c r="G340" s="221"/>
      <c r="H340" s="224">
        <v>16.38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284</v>
      </c>
      <c r="AU340" s="230" t="s">
        <v>86</v>
      </c>
      <c r="AV340" s="12" t="s">
        <v>86</v>
      </c>
      <c r="AW340" s="12" t="s">
        <v>39</v>
      </c>
      <c r="AX340" s="12" t="s">
        <v>84</v>
      </c>
      <c r="AY340" s="230" t="s">
        <v>201</v>
      </c>
    </row>
    <row r="341" spans="2:65" s="1" customFormat="1" ht="16.5" customHeight="1">
      <c r="B341" s="42"/>
      <c r="C341" s="202" t="s">
        <v>728</v>
      </c>
      <c r="D341" s="202" t="s">
        <v>204</v>
      </c>
      <c r="E341" s="203" t="s">
        <v>2099</v>
      </c>
      <c r="F341" s="204" t="s">
        <v>2100</v>
      </c>
      <c r="G341" s="205" t="s">
        <v>288</v>
      </c>
      <c r="H341" s="206">
        <v>52.244999999999997</v>
      </c>
      <c r="I341" s="207"/>
      <c r="J341" s="208">
        <f>ROUND(I341*H341,2)</f>
        <v>0</v>
      </c>
      <c r="K341" s="204" t="s">
        <v>214</v>
      </c>
      <c r="L341" s="62"/>
      <c r="M341" s="209" t="s">
        <v>21</v>
      </c>
      <c r="N341" s="210" t="s">
        <v>47</v>
      </c>
      <c r="O341" s="43"/>
      <c r="P341" s="211">
        <f>O341*H341</f>
        <v>0</v>
      </c>
      <c r="Q341" s="211">
        <v>2.234</v>
      </c>
      <c r="R341" s="211">
        <f>Q341*H341</f>
        <v>116.71532999999999</v>
      </c>
      <c r="S341" s="211">
        <v>0</v>
      </c>
      <c r="T341" s="212">
        <f>S341*H341</f>
        <v>0</v>
      </c>
      <c r="AR341" s="25" t="s">
        <v>219</v>
      </c>
      <c r="AT341" s="25" t="s">
        <v>204</v>
      </c>
      <c r="AU341" s="25" t="s">
        <v>86</v>
      </c>
      <c r="AY341" s="25" t="s">
        <v>201</v>
      </c>
      <c r="BE341" s="213">
        <f>IF(N341="základní",J341,0)</f>
        <v>0</v>
      </c>
      <c r="BF341" s="213">
        <f>IF(N341="snížená",J341,0)</f>
        <v>0</v>
      </c>
      <c r="BG341" s="213">
        <f>IF(N341="zákl. přenesená",J341,0)</f>
        <v>0</v>
      </c>
      <c r="BH341" s="213">
        <f>IF(N341="sníž. přenesená",J341,0)</f>
        <v>0</v>
      </c>
      <c r="BI341" s="213">
        <f>IF(N341="nulová",J341,0)</f>
        <v>0</v>
      </c>
      <c r="BJ341" s="25" t="s">
        <v>84</v>
      </c>
      <c r="BK341" s="213">
        <f>ROUND(I341*H341,2)</f>
        <v>0</v>
      </c>
      <c r="BL341" s="25" t="s">
        <v>219</v>
      </c>
      <c r="BM341" s="25" t="s">
        <v>2101</v>
      </c>
    </row>
    <row r="342" spans="2:65" s="1" customFormat="1" ht="27">
      <c r="B342" s="42"/>
      <c r="C342" s="64"/>
      <c r="D342" s="214" t="s">
        <v>210</v>
      </c>
      <c r="E342" s="64"/>
      <c r="F342" s="215" t="s">
        <v>2102</v>
      </c>
      <c r="G342" s="64"/>
      <c r="H342" s="64"/>
      <c r="I342" s="173"/>
      <c r="J342" s="64"/>
      <c r="K342" s="64"/>
      <c r="L342" s="62"/>
      <c r="M342" s="216"/>
      <c r="N342" s="43"/>
      <c r="O342" s="43"/>
      <c r="P342" s="43"/>
      <c r="Q342" s="43"/>
      <c r="R342" s="43"/>
      <c r="S342" s="43"/>
      <c r="T342" s="79"/>
      <c r="AT342" s="25" t="s">
        <v>210</v>
      </c>
      <c r="AU342" s="25" t="s">
        <v>86</v>
      </c>
    </row>
    <row r="343" spans="2:65" s="12" customFormat="1" ht="13.5">
      <c r="B343" s="220"/>
      <c r="C343" s="221"/>
      <c r="D343" s="214" t="s">
        <v>284</v>
      </c>
      <c r="E343" s="222" t="s">
        <v>21</v>
      </c>
      <c r="F343" s="223" t="s">
        <v>2103</v>
      </c>
      <c r="G343" s="221"/>
      <c r="H343" s="224">
        <v>35.915999999999997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284</v>
      </c>
      <c r="AU343" s="230" t="s">
        <v>86</v>
      </c>
      <c r="AV343" s="12" t="s">
        <v>86</v>
      </c>
      <c r="AW343" s="12" t="s">
        <v>39</v>
      </c>
      <c r="AX343" s="12" t="s">
        <v>76</v>
      </c>
      <c r="AY343" s="230" t="s">
        <v>201</v>
      </c>
    </row>
    <row r="344" spans="2:65" s="12" customFormat="1" ht="13.5">
      <c r="B344" s="220"/>
      <c r="C344" s="221"/>
      <c r="D344" s="214" t="s">
        <v>284</v>
      </c>
      <c r="E344" s="222" t="s">
        <v>21</v>
      </c>
      <c r="F344" s="223" t="s">
        <v>2104</v>
      </c>
      <c r="G344" s="221"/>
      <c r="H344" s="224">
        <v>10.105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284</v>
      </c>
      <c r="AU344" s="230" t="s">
        <v>86</v>
      </c>
      <c r="AV344" s="12" t="s">
        <v>86</v>
      </c>
      <c r="AW344" s="12" t="s">
        <v>39</v>
      </c>
      <c r="AX344" s="12" t="s">
        <v>76</v>
      </c>
      <c r="AY344" s="230" t="s">
        <v>201</v>
      </c>
    </row>
    <row r="345" spans="2:65" s="12" customFormat="1" ht="13.5">
      <c r="B345" s="220"/>
      <c r="C345" s="221"/>
      <c r="D345" s="214" t="s">
        <v>284</v>
      </c>
      <c r="E345" s="222" t="s">
        <v>21</v>
      </c>
      <c r="F345" s="223" t="s">
        <v>2105</v>
      </c>
      <c r="G345" s="221"/>
      <c r="H345" s="224">
        <v>6.2240000000000002</v>
      </c>
      <c r="I345" s="225"/>
      <c r="J345" s="221"/>
      <c r="K345" s="221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284</v>
      </c>
      <c r="AU345" s="230" t="s">
        <v>86</v>
      </c>
      <c r="AV345" s="12" t="s">
        <v>86</v>
      </c>
      <c r="AW345" s="12" t="s">
        <v>39</v>
      </c>
      <c r="AX345" s="12" t="s">
        <v>76</v>
      </c>
      <c r="AY345" s="230" t="s">
        <v>201</v>
      </c>
    </row>
    <row r="346" spans="2:65" s="13" customFormat="1" ht="13.5">
      <c r="B346" s="231"/>
      <c r="C346" s="232"/>
      <c r="D346" s="214" t="s">
        <v>284</v>
      </c>
      <c r="E346" s="233" t="s">
        <v>21</v>
      </c>
      <c r="F346" s="234" t="s">
        <v>293</v>
      </c>
      <c r="G346" s="232"/>
      <c r="H346" s="235">
        <v>52.244999999999997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284</v>
      </c>
      <c r="AU346" s="241" t="s">
        <v>86</v>
      </c>
      <c r="AV346" s="13" t="s">
        <v>219</v>
      </c>
      <c r="AW346" s="13" t="s">
        <v>39</v>
      </c>
      <c r="AX346" s="13" t="s">
        <v>84</v>
      </c>
      <c r="AY346" s="241" t="s">
        <v>201</v>
      </c>
    </row>
    <row r="347" spans="2:65" s="1" customFormat="1" ht="16.5" customHeight="1">
      <c r="B347" s="42"/>
      <c r="C347" s="202" t="s">
        <v>733</v>
      </c>
      <c r="D347" s="202" t="s">
        <v>204</v>
      </c>
      <c r="E347" s="203" t="s">
        <v>2106</v>
      </c>
      <c r="F347" s="204" t="s">
        <v>2107</v>
      </c>
      <c r="G347" s="205" t="s">
        <v>281</v>
      </c>
      <c r="H347" s="206">
        <v>11.15</v>
      </c>
      <c r="I347" s="207"/>
      <c r="J347" s="208">
        <f>ROUND(I347*H347,2)</f>
        <v>0</v>
      </c>
      <c r="K347" s="204" t="s">
        <v>214</v>
      </c>
      <c r="L347" s="62"/>
      <c r="M347" s="209" t="s">
        <v>21</v>
      </c>
      <c r="N347" s="210" t="s">
        <v>47</v>
      </c>
      <c r="O347" s="43"/>
      <c r="P347" s="211">
        <f>O347*H347</f>
        <v>0</v>
      </c>
      <c r="Q347" s="211">
        <v>6.3200000000000001E-3</v>
      </c>
      <c r="R347" s="211">
        <f>Q347*H347</f>
        <v>7.0468000000000003E-2</v>
      </c>
      <c r="S347" s="211">
        <v>0</v>
      </c>
      <c r="T347" s="212">
        <f>S347*H347</f>
        <v>0</v>
      </c>
      <c r="AR347" s="25" t="s">
        <v>219</v>
      </c>
      <c r="AT347" s="25" t="s">
        <v>204</v>
      </c>
      <c r="AU347" s="25" t="s">
        <v>86</v>
      </c>
      <c r="AY347" s="25" t="s">
        <v>201</v>
      </c>
      <c r="BE347" s="213">
        <f>IF(N347="základní",J347,0)</f>
        <v>0</v>
      </c>
      <c r="BF347" s="213">
        <f>IF(N347="snížená",J347,0)</f>
        <v>0</v>
      </c>
      <c r="BG347" s="213">
        <f>IF(N347="zákl. přenesená",J347,0)</f>
        <v>0</v>
      </c>
      <c r="BH347" s="213">
        <f>IF(N347="sníž. přenesená",J347,0)</f>
        <v>0</v>
      </c>
      <c r="BI347" s="213">
        <f>IF(N347="nulová",J347,0)</f>
        <v>0</v>
      </c>
      <c r="BJ347" s="25" t="s">
        <v>84</v>
      </c>
      <c r="BK347" s="213">
        <f>ROUND(I347*H347,2)</f>
        <v>0</v>
      </c>
      <c r="BL347" s="25" t="s">
        <v>219</v>
      </c>
      <c r="BM347" s="25" t="s">
        <v>2108</v>
      </c>
    </row>
    <row r="348" spans="2:65" s="1" customFormat="1" ht="27">
      <c r="B348" s="42"/>
      <c r="C348" s="64"/>
      <c r="D348" s="214" t="s">
        <v>210</v>
      </c>
      <c r="E348" s="64"/>
      <c r="F348" s="215" t="s">
        <v>2109</v>
      </c>
      <c r="G348" s="64"/>
      <c r="H348" s="64"/>
      <c r="I348" s="173"/>
      <c r="J348" s="64"/>
      <c r="K348" s="64"/>
      <c r="L348" s="62"/>
      <c r="M348" s="216"/>
      <c r="N348" s="43"/>
      <c r="O348" s="43"/>
      <c r="P348" s="43"/>
      <c r="Q348" s="43"/>
      <c r="R348" s="43"/>
      <c r="S348" s="43"/>
      <c r="T348" s="79"/>
      <c r="AT348" s="25" t="s">
        <v>210</v>
      </c>
      <c r="AU348" s="25" t="s">
        <v>86</v>
      </c>
    </row>
    <row r="349" spans="2:65" s="12" customFormat="1" ht="13.5">
      <c r="B349" s="220"/>
      <c r="C349" s="221"/>
      <c r="D349" s="214" t="s">
        <v>284</v>
      </c>
      <c r="E349" s="222" t="s">
        <v>21</v>
      </c>
      <c r="F349" s="223" t="s">
        <v>2110</v>
      </c>
      <c r="G349" s="221"/>
      <c r="H349" s="224">
        <v>7.04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284</v>
      </c>
      <c r="AU349" s="230" t="s">
        <v>86</v>
      </c>
      <c r="AV349" s="12" t="s">
        <v>86</v>
      </c>
      <c r="AW349" s="12" t="s">
        <v>39</v>
      </c>
      <c r="AX349" s="12" t="s">
        <v>76</v>
      </c>
      <c r="AY349" s="230" t="s">
        <v>201</v>
      </c>
    </row>
    <row r="350" spans="2:65" s="12" customFormat="1" ht="13.5">
      <c r="B350" s="220"/>
      <c r="C350" s="221"/>
      <c r="D350" s="214" t="s">
        <v>284</v>
      </c>
      <c r="E350" s="222" t="s">
        <v>21</v>
      </c>
      <c r="F350" s="223" t="s">
        <v>2111</v>
      </c>
      <c r="G350" s="221"/>
      <c r="H350" s="224">
        <v>4.1100000000000003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284</v>
      </c>
      <c r="AU350" s="230" t="s">
        <v>86</v>
      </c>
      <c r="AV350" s="12" t="s">
        <v>86</v>
      </c>
      <c r="AW350" s="12" t="s">
        <v>39</v>
      </c>
      <c r="AX350" s="12" t="s">
        <v>76</v>
      </c>
      <c r="AY350" s="230" t="s">
        <v>201</v>
      </c>
    </row>
    <row r="351" spans="2:65" s="13" customFormat="1" ht="13.5">
      <c r="B351" s="231"/>
      <c r="C351" s="232"/>
      <c r="D351" s="214" t="s">
        <v>284</v>
      </c>
      <c r="E351" s="233" t="s">
        <v>21</v>
      </c>
      <c r="F351" s="234" t="s">
        <v>293</v>
      </c>
      <c r="G351" s="232"/>
      <c r="H351" s="235">
        <v>11.15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284</v>
      </c>
      <c r="AU351" s="241" t="s">
        <v>86</v>
      </c>
      <c r="AV351" s="13" t="s">
        <v>219</v>
      </c>
      <c r="AW351" s="13" t="s">
        <v>39</v>
      </c>
      <c r="AX351" s="13" t="s">
        <v>84</v>
      </c>
      <c r="AY351" s="241" t="s">
        <v>201</v>
      </c>
    </row>
    <row r="352" spans="2:65" s="11" customFormat="1" ht="29.85" customHeight="1">
      <c r="B352" s="186"/>
      <c r="C352" s="187"/>
      <c r="D352" s="188" t="s">
        <v>75</v>
      </c>
      <c r="E352" s="200" t="s">
        <v>235</v>
      </c>
      <c r="F352" s="200" t="s">
        <v>2112</v>
      </c>
      <c r="G352" s="187"/>
      <c r="H352" s="187"/>
      <c r="I352" s="190"/>
      <c r="J352" s="201">
        <f>BK352</f>
        <v>0</v>
      </c>
      <c r="K352" s="187"/>
      <c r="L352" s="192"/>
      <c r="M352" s="193"/>
      <c r="N352" s="194"/>
      <c r="O352" s="194"/>
      <c r="P352" s="195">
        <f>SUM(P353:P512)</f>
        <v>0</v>
      </c>
      <c r="Q352" s="194"/>
      <c r="R352" s="195">
        <f>SUM(R353:R512)</f>
        <v>188.19341013000002</v>
      </c>
      <c r="S352" s="194"/>
      <c r="T352" s="196">
        <f>SUM(T353:T512)</f>
        <v>0</v>
      </c>
      <c r="AR352" s="197" t="s">
        <v>84</v>
      </c>
      <c r="AT352" s="198" t="s">
        <v>75</v>
      </c>
      <c r="AU352" s="198" t="s">
        <v>84</v>
      </c>
      <c r="AY352" s="197" t="s">
        <v>201</v>
      </c>
      <c r="BK352" s="199">
        <f>SUM(BK353:BK512)</f>
        <v>0</v>
      </c>
    </row>
    <row r="353" spans="2:65" s="1" customFormat="1" ht="25.5" customHeight="1">
      <c r="B353" s="42"/>
      <c r="C353" s="202" t="s">
        <v>740</v>
      </c>
      <c r="D353" s="202" t="s">
        <v>204</v>
      </c>
      <c r="E353" s="203" t="s">
        <v>2113</v>
      </c>
      <c r="F353" s="204" t="s">
        <v>2114</v>
      </c>
      <c r="G353" s="205" t="s">
        <v>311</v>
      </c>
      <c r="H353" s="206">
        <v>4</v>
      </c>
      <c r="I353" s="207"/>
      <c r="J353" s="208">
        <f>ROUND(I353*H353,2)</f>
        <v>0</v>
      </c>
      <c r="K353" s="204" t="s">
        <v>214</v>
      </c>
      <c r="L353" s="62"/>
      <c r="M353" s="209" t="s">
        <v>21</v>
      </c>
      <c r="N353" s="210" t="s">
        <v>47</v>
      </c>
      <c r="O353" s="43"/>
      <c r="P353" s="211">
        <f>O353*H353</f>
        <v>0</v>
      </c>
      <c r="Q353" s="211">
        <v>4.0000000000000003E-5</v>
      </c>
      <c r="R353" s="211">
        <f>Q353*H353</f>
        <v>1.6000000000000001E-4</v>
      </c>
      <c r="S353" s="211">
        <v>0</v>
      </c>
      <c r="T353" s="212">
        <f>S353*H353</f>
        <v>0</v>
      </c>
      <c r="AR353" s="25" t="s">
        <v>219</v>
      </c>
      <c r="AT353" s="25" t="s">
        <v>204</v>
      </c>
      <c r="AU353" s="25" t="s">
        <v>86</v>
      </c>
      <c r="AY353" s="25" t="s">
        <v>201</v>
      </c>
      <c r="BE353" s="213">
        <f>IF(N353="základní",J353,0)</f>
        <v>0</v>
      </c>
      <c r="BF353" s="213">
        <f>IF(N353="snížená",J353,0)</f>
        <v>0</v>
      </c>
      <c r="BG353" s="213">
        <f>IF(N353="zákl. přenesená",J353,0)</f>
        <v>0</v>
      </c>
      <c r="BH353" s="213">
        <f>IF(N353="sníž. přenesená",J353,0)</f>
        <v>0</v>
      </c>
      <c r="BI353" s="213">
        <f>IF(N353="nulová",J353,0)</f>
        <v>0</v>
      </c>
      <c r="BJ353" s="25" t="s">
        <v>84</v>
      </c>
      <c r="BK353" s="213">
        <f>ROUND(I353*H353,2)</f>
        <v>0</v>
      </c>
      <c r="BL353" s="25" t="s">
        <v>219</v>
      </c>
      <c r="BM353" s="25" t="s">
        <v>2115</v>
      </c>
    </row>
    <row r="354" spans="2:65" s="1" customFormat="1" ht="27">
      <c r="B354" s="42"/>
      <c r="C354" s="64"/>
      <c r="D354" s="214" t="s">
        <v>210</v>
      </c>
      <c r="E354" s="64"/>
      <c r="F354" s="215" t="s">
        <v>2116</v>
      </c>
      <c r="G354" s="64"/>
      <c r="H354" s="64"/>
      <c r="I354" s="173"/>
      <c r="J354" s="64"/>
      <c r="K354" s="64"/>
      <c r="L354" s="62"/>
      <c r="M354" s="216"/>
      <c r="N354" s="43"/>
      <c r="O354" s="43"/>
      <c r="P354" s="43"/>
      <c r="Q354" s="43"/>
      <c r="R354" s="43"/>
      <c r="S354" s="43"/>
      <c r="T354" s="79"/>
      <c r="AT354" s="25" t="s">
        <v>210</v>
      </c>
      <c r="AU354" s="25" t="s">
        <v>86</v>
      </c>
    </row>
    <row r="355" spans="2:65" s="12" customFormat="1" ht="13.5">
      <c r="B355" s="220"/>
      <c r="C355" s="221"/>
      <c r="D355" s="214" t="s">
        <v>284</v>
      </c>
      <c r="E355" s="222" t="s">
        <v>21</v>
      </c>
      <c r="F355" s="223" t="s">
        <v>2117</v>
      </c>
      <c r="G355" s="221"/>
      <c r="H355" s="224">
        <v>4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284</v>
      </c>
      <c r="AU355" s="230" t="s">
        <v>86</v>
      </c>
      <c r="AV355" s="12" t="s">
        <v>86</v>
      </c>
      <c r="AW355" s="12" t="s">
        <v>39</v>
      </c>
      <c r="AX355" s="12" t="s">
        <v>84</v>
      </c>
      <c r="AY355" s="230" t="s">
        <v>201</v>
      </c>
    </row>
    <row r="356" spans="2:65" s="1" customFormat="1" ht="16.5" customHeight="1">
      <c r="B356" s="42"/>
      <c r="C356" s="255" t="s">
        <v>745</v>
      </c>
      <c r="D356" s="255" t="s">
        <v>497</v>
      </c>
      <c r="E356" s="256" t="s">
        <v>2118</v>
      </c>
      <c r="F356" s="257" t="s">
        <v>2119</v>
      </c>
      <c r="G356" s="258" t="s">
        <v>311</v>
      </c>
      <c r="H356" s="259">
        <v>4.0599999999999996</v>
      </c>
      <c r="I356" s="260"/>
      <c r="J356" s="261">
        <f>ROUND(I356*H356,2)</f>
        <v>0</v>
      </c>
      <c r="K356" s="257" t="s">
        <v>214</v>
      </c>
      <c r="L356" s="262"/>
      <c r="M356" s="263" t="s">
        <v>21</v>
      </c>
      <c r="N356" s="264" t="s">
        <v>47</v>
      </c>
      <c r="O356" s="43"/>
      <c r="P356" s="211">
        <f>O356*H356</f>
        <v>0</v>
      </c>
      <c r="Q356" s="211">
        <v>3.6999999999999998E-2</v>
      </c>
      <c r="R356" s="211">
        <f>Q356*H356</f>
        <v>0.15021999999999996</v>
      </c>
      <c r="S356" s="211">
        <v>0</v>
      </c>
      <c r="T356" s="212">
        <f>S356*H356</f>
        <v>0</v>
      </c>
      <c r="AR356" s="25" t="s">
        <v>235</v>
      </c>
      <c r="AT356" s="25" t="s">
        <v>497</v>
      </c>
      <c r="AU356" s="25" t="s">
        <v>86</v>
      </c>
      <c r="AY356" s="25" t="s">
        <v>201</v>
      </c>
      <c r="BE356" s="213">
        <f>IF(N356="základní",J356,0)</f>
        <v>0</v>
      </c>
      <c r="BF356" s="213">
        <f>IF(N356="snížená",J356,0)</f>
        <v>0</v>
      </c>
      <c r="BG356" s="213">
        <f>IF(N356="zákl. přenesená",J356,0)</f>
        <v>0</v>
      </c>
      <c r="BH356" s="213">
        <f>IF(N356="sníž. přenesená",J356,0)</f>
        <v>0</v>
      </c>
      <c r="BI356" s="213">
        <f>IF(N356="nulová",J356,0)</f>
        <v>0</v>
      </c>
      <c r="BJ356" s="25" t="s">
        <v>84</v>
      </c>
      <c r="BK356" s="213">
        <f>ROUND(I356*H356,2)</f>
        <v>0</v>
      </c>
      <c r="BL356" s="25" t="s">
        <v>219</v>
      </c>
      <c r="BM356" s="25" t="s">
        <v>2120</v>
      </c>
    </row>
    <row r="357" spans="2:65" s="1" customFormat="1" ht="13.5">
      <c r="B357" s="42"/>
      <c r="C357" s="64"/>
      <c r="D357" s="214" t="s">
        <v>210</v>
      </c>
      <c r="E357" s="64"/>
      <c r="F357" s="215" t="s">
        <v>2119</v>
      </c>
      <c r="G357" s="64"/>
      <c r="H357" s="64"/>
      <c r="I357" s="173"/>
      <c r="J357" s="64"/>
      <c r="K357" s="64"/>
      <c r="L357" s="62"/>
      <c r="M357" s="216"/>
      <c r="N357" s="43"/>
      <c r="O357" s="43"/>
      <c r="P357" s="43"/>
      <c r="Q357" s="43"/>
      <c r="R357" s="43"/>
      <c r="S357" s="43"/>
      <c r="T357" s="79"/>
      <c r="AT357" s="25" t="s">
        <v>210</v>
      </c>
      <c r="AU357" s="25" t="s">
        <v>86</v>
      </c>
    </row>
    <row r="358" spans="2:65" s="12" customFormat="1" ht="13.5">
      <c r="B358" s="220"/>
      <c r="C358" s="221"/>
      <c r="D358" s="214" t="s">
        <v>284</v>
      </c>
      <c r="E358" s="222" t="s">
        <v>21</v>
      </c>
      <c r="F358" s="223" t="s">
        <v>2121</v>
      </c>
      <c r="G358" s="221"/>
      <c r="H358" s="224">
        <v>4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284</v>
      </c>
      <c r="AU358" s="230" t="s">
        <v>86</v>
      </c>
      <c r="AV358" s="12" t="s">
        <v>86</v>
      </c>
      <c r="AW358" s="12" t="s">
        <v>39</v>
      </c>
      <c r="AX358" s="12" t="s">
        <v>76</v>
      </c>
      <c r="AY358" s="230" t="s">
        <v>201</v>
      </c>
    </row>
    <row r="359" spans="2:65" s="12" customFormat="1" ht="13.5">
      <c r="B359" s="220"/>
      <c r="C359" s="221"/>
      <c r="D359" s="214" t="s">
        <v>284</v>
      </c>
      <c r="E359" s="222" t="s">
        <v>21</v>
      </c>
      <c r="F359" s="223" t="s">
        <v>2122</v>
      </c>
      <c r="G359" s="221"/>
      <c r="H359" s="224">
        <v>4.0599999999999996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AT359" s="230" t="s">
        <v>284</v>
      </c>
      <c r="AU359" s="230" t="s">
        <v>86</v>
      </c>
      <c r="AV359" s="12" t="s">
        <v>86</v>
      </c>
      <c r="AW359" s="12" t="s">
        <v>39</v>
      </c>
      <c r="AX359" s="12" t="s">
        <v>84</v>
      </c>
      <c r="AY359" s="230" t="s">
        <v>201</v>
      </c>
    </row>
    <row r="360" spans="2:65" s="1" customFormat="1" ht="25.5" customHeight="1">
      <c r="B360" s="42"/>
      <c r="C360" s="202" t="s">
        <v>750</v>
      </c>
      <c r="D360" s="202" t="s">
        <v>204</v>
      </c>
      <c r="E360" s="203" t="s">
        <v>2123</v>
      </c>
      <c r="F360" s="204" t="s">
        <v>2124</v>
      </c>
      <c r="G360" s="205" t="s">
        <v>311</v>
      </c>
      <c r="H360" s="206">
        <v>258</v>
      </c>
      <c r="I360" s="207"/>
      <c r="J360" s="208">
        <f>ROUND(I360*H360,2)</f>
        <v>0</v>
      </c>
      <c r="K360" s="204" t="s">
        <v>214</v>
      </c>
      <c r="L360" s="62"/>
      <c r="M360" s="209" t="s">
        <v>21</v>
      </c>
      <c r="N360" s="210" t="s">
        <v>47</v>
      </c>
      <c r="O360" s="43"/>
      <c r="P360" s="211">
        <f>O360*H360</f>
        <v>0</v>
      </c>
      <c r="Q360" s="211">
        <v>8.0000000000000007E-5</v>
      </c>
      <c r="R360" s="211">
        <f>Q360*H360</f>
        <v>2.0640000000000002E-2</v>
      </c>
      <c r="S360" s="211">
        <v>0</v>
      </c>
      <c r="T360" s="212">
        <f>S360*H360</f>
        <v>0</v>
      </c>
      <c r="AR360" s="25" t="s">
        <v>219</v>
      </c>
      <c r="AT360" s="25" t="s">
        <v>204</v>
      </c>
      <c r="AU360" s="25" t="s">
        <v>86</v>
      </c>
      <c r="AY360" s="25" t="s">
        <v>201</v>
      </c>
      <c r="BE360" s="213">
        <f>IF(N360="základní",J360,0)</f>
        <v>0</v>
      </c>
      <c r="BF360" s="213">
        <f>IF(N360="snížená",J360,0)</f>
        <v>0</v>
      </c>
      <c r="BG360" s="213">
        <f>IF(N360="zákl. přenesená",J360,0)</f>
        <v>0</v>
      </c>
      <c r="BH360" s="213">
        <f>IF(N360="sníž. přenesená",J360,0)</f>
        <v>0</v>
      </c>
      <c r="BI360" s="213">
        <f>IF(N360="nulová",J360,0)</f>
        <v>0</v>
      </c>
      <c r="BJ360" s="25" t="s">
        <v>84</v>
      </c>
      <c r="BK360" s="213">
        <f>ROUND(I360*H360,2)</f>
        <v>0</v>
      </c>
      <c r="BL360" s="25" t="s">
        <v>219</v>
      </c>
      <c r="BM360" s="25" t="s">
        <v>2125</v>
      </c>
    </row>
    <row r="361" spans="2:65" s="1" customFormat="1" ht="27">
      <c r="B361" s="42"/>
      <c r="C361" s="64"/>
      <c r="D361" s="214" t="s">
        <v>210</v>
      </c>
      <c r="E361" s="64"/>
      <c r="F361" s="215" t="s">
        <v>2126</v>
      </c>
      <c r="G361" s="64"/>
      <c r="H361" s="64"/>
      <c r="I361" s="173"/>
      <c r="J361" s="64"/>
      <c r="K361" s="64"/>
      <c r="L361" s="62"/>
      <c r="M361" s="216"/>
      <c r="N361" s="43"/>
      <c r="O361" s="43"/>
      <c r="P361" s="43"/>
      <c r="Q361" s="43"/>
      <c r="R361" s="43"/>
      <c r="S361" s="43"/>
      <c r="T361" s="79"/>
      <c r="AT361" s="25" t="s">
        <v>210</v>
      </c>
      <c r="AU361" s="25" t="s">
        <v>86</v>
      </c>
    </row>
    <row r="362" spans="2:65" s="12" customFormat="1" ht="13.5">
      <c r="B362" s="220"/>
      <c r="C362" s="221"/>
      <c r="D362" s="214" t="s">
        <v>284</v>
      </c>
      <c r="E362" s="222" t="s">
        <v>21</v>
      </c>
      <c r="F362" s="223" t="s">
        <v>2127</v>
      </c>
      <c r="G362" s="221"/>
      <c r="H362" s="224">
        <v>258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284</v>
      </c>
      <c r="AU362" s="230" t="s">
        <v>86</v>
      </c>
      <c r="AV362" s="12" t="s">
        <v>86</v>
      </c>
      <c r="AW362" s="12" t="s">
        <v>39</v>
      </c>
      <c r="AX362" s="12" t="s">
        <v>84</v>
      </c>
      <c r="AY362" s="230" t="s">
        <v>201</v>
      </c>
    </row>
    <row r="363" spans="2:65" s="1" customFormat="1" ht="25.5" customHeight="1">
      <c r="B363" s="42"/>
      <c r="C363" s="255" t="s">
        <v>758</v>
      </c>
      <c r="D363" s="255" t="s">
        <v>497</v>
      </c>
      <c r="E363" s="256" t="s">
        <v>2128</v>
      </c>
      <c r="F363" s="257" t="s">
        <v>2129</v>
      </c>
      <c r="G363" s="258" t="s">
        <v>311</v>
      </c>
      <c r="H363" s="259">
        <v>261.87</v>
      </c>
      <c r="I363" s="260"/>
      <c r="J363" s="261">
        <f>ROUND(I363*H363,2)</f>
        <v>0</v>
      </c>
      <c r="K363" s="257" t="s">
        <v>214</v>
      </c>
      <c r="L363" s="262"/>
      <c r="M363" s="263" t="s">
        <v>21</v>
      </c>
      <c r="N363" s="264" t="s">
        <v>47</v>
      </c>
      <c r="O363" s="43"/>
      <c r="P363" s="211">
        <f>O363*H363</f>
        <v>0</v>
      </c>
      <c r="Q363" s="211">
        <v>0.1</v>
      </c>
      <c r="R363" s="211">
        <f>Q363*H363</f>
        <v>26.187000000000001</v>
      </c>
      <c r="S363" s="211">
        <v>0</v>
      </c>
      <c r="T363" s="212">
        <f>S363*H363</f>
        <v>0</v>
      </c>
      <c r="AR363" s="25" t="s">
        <v>235</v>
      </c>
      <c r="AT363" s="25" t="s">
        <v>497</v>
      </c>
      <c r="AU363" s="25" t="s">
        <v>86</v>
      </c>
      <c r="AY363" s="25" t="s">
        <v>201</v>
      </c>
      <c r="BE363" s="213">
        <f>IF(N363="základní",J363,0)</f>
        <v>0</v>
      </c>
      <c r="BF363" s="213">
        <f>IF(N363="snížená",J363,0)</f>
        <v>0</v>
      </c>
      <c r="BG363" s="213">
        <f>IF(N363="zákl. přenesená",J363,0)</f>
        <v>0</v>
      </c>
      <c r="BH363" s="213">
        <f>IF(N363="sníž. přenesená",J363,0)</f>
        <v>0</v>
      </c>
      <c r="BI363" s="213">
        <f>IF(N363="nulová",J363,0)</f>
        <v>0</v>
      </c>
      <c r="BJ363" s="25" t="s">
        <v>84</v>
      </c>
      <c r="BK363" s="213">
        <f>ROUND(I363*H363,2)</f>
        <v>0</v>
      </c>
      <c r="BL363" s="25" t="s">
        <v>219</v>
      </c>
      <c r="BM363" s="25" t="s">
        <v>2130</v>
      </c>
    </row>
    <row r="364" spans="2:65" s="1" customFormat="1" ht="13.5">
      <c r="B364" s="42"/>
      <c r="C364" s="64"/>
      <c r="D364" s="214" t="s">
        <v>210</v>
      </c>
      <c r="E364" s="64"/>
      <c r="F364" s="215" t="s">
        <v>2129</v>
      </c>
      <c r="G364" s="64"/>
      <c r="H364" s="64"/>
      <c r="I364" s="173"/>
      <c r="J364" s="64"/>
      <c r="K364" s="64"/>
      <c r="L364" s="62"/>
      <c r="M364" s="216"/>
      <c r="N364" s="43"/>
      <c r="O364" s="43"/>
      <c r="P364" s="43"/>
      <c r="Q364" s="43"/>
      <c r="R364" s="43"/>
      <c r="S364" s="43"/>
      <c r="T364" s="79"/>
      <c r="AT364" s="25" t="s">
        <v>210</v>
      </c>
      <c r="AU364" s="25" t="s">
        <v>86</v>
      </c>
    </row>
    <row r="365" spans="2:65" s="12" customFormat="1" ht="13.5">
      <c r="B365" s="220"/>
      <c r="C365" s="221"/>
      <c r="D365" s="214" t="s">
        <v>284</v>
      </c>
      <c r="E365" s="222" t="s">
        <v>21</v>
      </c>
      <c r="F365" s="223" t="s">
        <v>2127</v>
      </c>
      <c r="G365" s="221"/>
      <c r="H365" s="224">
        <v>258</v>
      </c>
      <c r="I365" s="225"/>
      <c r="J365" s="221"/>
      <c r="K365" s="221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284</v>
      </c>
      <c r="AU365" s="230" t="s">
        <v>86</v>
      </c>
      <c r="AV365" s="12" t="s">
        <v>86</v>
      </c>
      <c r="AW365" s="12" t="s">
        <v>39</v>
      </c>
      <c r="AX365" s="12" t="s">
        <v>76</v>
      </c>
      <c r="AY365" s="230" t="s">
        <v>201</v>
      </c>
    </row>
    <row r="366" spans="2:65" s="12" customFormat="1" ht="13.5">
      <c r="B366" s="220"/>
      <c r="C366" s="221"/>
      <c r="D366" s="214" t="s">
        <v>284</v>
      </c>
      <c r="E366" s="222" t="s">
        <v>21</v>
      </c>
      <c r="F366" s="223" t="s">
        <v>2131</v>
      </c>
      <c r="G366" s="221"/>
      <c r="H366" s="224">
        <v>261.87</v>
      </c>
      <c r="I366" s="225"/>
      <c r="J366" s="221"/>
      <c r="K366" s="221"/>
      <c r="L366" s="226"/>
      <c r="M366" s="227"/>
      <c r="N366" s="228"/>
      <c r="O366" s="228"/>
      <c r="P366" s="228"/>
      <c r="Q366" s="228"/>
      <c r="R366" s="228"/>
      <c r="S366" s="228"/>
      <c r="T366" s="229"/>
      <c r="AT366" s="230" t="s">
        <v>284</v>
      </c>
      <c r="AU366" s="230" t="s">
        <v>86</v>
      </c>
      <c r="AV366" s="12" t="s">
        <v>86</v>
      </c>
      <c r="AW366" s="12" t="s">
        <v>39</v>
      </c>
      <c r="AX366" s="12" t="s">
        <v>84</v>
      </c>
      <c r="AY366" s="230" t="s">
        <v>201</v>
      </c>
    </row>
    <row r="367" spans="2:65" s="1" customFormat="1" ht="25.5" customHeight="1">
      <c r="B367" s="42"/>
      <c r="C367" s="202" t="s">
        <v>763</v>
      </c>
      <c r="D367" s="202" t="s">
        <v>204</v>
      </c>
      <c r="E367" s="203" t="s">
        <v>2132</v>
      </c>
      <c r="F367" s="204" t="s">
        <v>2133</v>
      </c>
      <c r="G367" s="205" t="s">
        <v>311</v>
      </c>
      <c r="H367" s="206">
        <v>22.8</v>
      </c>
      <c r="I367" s="207"/>
      <c r="J367" s="208">
        <f>ROUND(I367*H367,2)</f>
        <v>0</v>
      </c>
      <c r="K367" s="204" t="s">
        <v>214</v>
      </c>
      <c r="L367" s="62"/>
      <c r="M367" s="209" t="s">
        <v>21</v>
      </c>
      <c r="N367" s="210" t="s">
        <v>47</v>
      </c>
      <c r="O367" s="43"/>
      <c r="P367" s="211">
        <f>O367*H367</f>
        <v>0</v>
      </c>
      <c r="Q367" s="211">
        <v>1.1E-4</v>
      </c>
      <c r="R367" s="211">
        <f>Q367*H367</f>
        <v>2.5080000000000002E-3</v>
      </c>
      <c r="S367" s="211">
        <v>0</v>
      </c>
      <c r="T367" s="212">
        <f>S367*H367</f>
        <v>0</v>
      </c>
      <c r="AR367" s="25" t="s">
        <v>219</v>
      </c>
      <c r="AT367" s="25" t="s">
        <v>204</v>
      </c>
      <c r="AU367" s="25" t="s">
        <v>86</v>
      </c>
      <c r="AY367" s="25" t="s">
        <v>201</v>
      </c>
      <c r="BE367" s="213">
        <f>IF(N367="základní",J367,0)</f>
        <v>0</v>
      </c>
      <c r="BF367" s="213">
        <f>IF(N367="snížená",J367,0)</f>
        <v>0</v>
      </c>
      <c r="BG367" s="213">
        <f>IF(N367="zákl. přenesená",J367,0)</f>
        <v>0</v>
      </c>
      <c r="BH367" s="213">
        <f>IF(N367="sníž. přenesená",J367,0)</f>
        <v>0</v>
      </c>
      <c r="BI367" s="213">
        <f>IF(N367="nulová",J367,0)</f>
        <v>0</v>
      </c>
      <c r="BJ367" s="25" t="s">
        <v>84</v>
      </c>
      <c r="BK367" s="213">
        <f>ROUND(I367*H367,2)</f>
        <v>0</v>
      </c>
      <c r="BL367" s="25" t="s">
        <v>219</v>
      </c>
      <c r="BM367" s="25" t="s">
        <v>2134</v>
      </c>
    </row>
    <row r="368" spans="2:65" s="1" customFormat="1" ht="27">
      <c r="B368" s="42"/>
      <c r="C368" s="64"/>
      <c r="D368" s="214" t="s">
        <v>210</v>
      </c>
      <c r="E368" s="64"/>
      <c r="F368" s="215" t="s">
        <v>2135</v>
      </c>
      <c r="G368" s="64"/>
      <c r="H368" s="64"/>
      <c r="I368" s="173"/>
      <c r="J368" s="64"/>
      <c r="K368" s="64"/>
      <c r="L368" s="62"/>
      <c r="M368" s="216"/>
      <c r="N368" s="43"/>
      <c r="O368" s="43"/>
      <c r="P368" s="43"/>
      <c r="Q368" s="43"/>
      <c r="R368" s="43"/>
      <c r="S368" s="43"/>
      <c r="T368" s="79"/>
      <c r="AT368" s="25" t="s">
        <v>210</v>
      </c>
      <c r="AU368" s="25" t="s">
        <v>86</v>
      </c>
    </row>
    <row r="369" spans="2:65" s="12" customFormat="1" ht="13.5">
      <c r="B369" s="220"/>
      <c r="C369" s="221"/>
      <c r="D369" s="214" t="s">
        <v>284</v>
      </c>
      <c r="E369" s="222" t="s">
        <v>21</v>
      </c>
      <c r="F369" s="223" t="s">
        <v>2136</v>
      </c>
      <c r="G369" s="221"/>
      <c r="H369" s="224">
        <v>22.8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284</v>
      </c>
      <c r="AU369" s="230" t="s">
        <v>86</v>
      </c>
      <c r="AV369" s="12" t="s">
        <v>86</v>
      </c>
      <c r="AW369" s="12" t="s">
        <v>39</v>
      </c>
      <c r="AX369" s="12" t="s">
        <v>84</v>
      </c>
      <c r="AY369" s="230" t="s">
        <v>201</v>
      </c>
    </row>
    <row r="370" spans="2:65" s="1" customFormat="1" ht="25.5" customHeight="1">
      <c r="B370" s="42"/>
      <c r="C370" s="255" t="s">
        <v>768</v>
      </c>
      <c r="D370" s="255" t="s">
        <v>497</v>
      </c>
      <c r="E370" s="256" t="s">
        <v>2137</v>
      </c>
      <c r="F370" s="257" t="s">
        <v>2138</v>
      </c>
      <c r="G370" s="258" t="s">
        <v>311</v>
      </c>
      <c r="H370" s="259">
        <v>23.141999999999999</v>
      </c>
      <c r="I370" s="260"/>
      <c r="J370" s="261">
        <f>ROUND(I370*H370,2)</f>
        <v>0</v>
      </c>
      <c r="K370" s="257" t="s">
        <v>214</v>
      </c>
      <c r="L370" s="262"/>
      <c r="M370" s="263" t="s">
        <v>21</v>
      </c>
      <c r="N370" s="264" t="s">
        <v>47</v>
      </c>
      <c r="O370" s="43"/>
      <c r="P370" s="211">
        <f>O370*H370</f>
        <v>0</v>
      </c>
      <c r="Q370" s="211">
        <v>0.152</v>
      </c>
      <c r="R370" s="211">
        <f>Q370*H370</f>
        <v>3.5175839999999998</v>
      </c>
      <c r="S370" s="211">
        <v>0</v>
      </c>
      <c r="T370" s="212">
        <f>S370*H370</f>
        <v>0</v>
      </c>
      <c r="AR370" s="25" t="s">
        <v>235</v>
      </c>
      <c r="AT370" s="25" t="s">
        <v>497</v>
      </c>
      <c r="AU370" s="25" t="s">
        <v>86</v>
      </c>
      <c r="AY370" s="25" t="s">
        <v>201</v>
      </c>
      <c r="BE370" s="213">
        <f>IF(N370="základní",J370,0)</f>
        <v>0</v>
      </c>
      <c r="BF370" s="213">
        <f>IF(N370="snížená",J370,0)</f>
        <v>0</v>
      </c>
      <c r="BG370" s="213">
        <f>IF(N370="zákl. přenesená",J370,0)</f>
        <v>0</v>
      </c>
      <c r="BH370" s="213">
        <f>IF(N370="sníž. přenesená",J370,0)</f>
        <v>0</v>
      </c>
      <c r="BI370" s="213">
        <f>IF(N370="nulová",J370,0)</f>
        <v>0</v>
      </c>
      <c r="BJ370" s="25" t="s">
        <v>84</v>
      </c>
      <c r="BK370" s="213">
        <f>ROUND(I370*H370,2)</f>
        <v>0</v>
      </c>
      <c r="BL370" s="25" t="s">
        <v>219</v>
      </c>
      <c r="BM370" s="25" t="s">
        <v>2139</v>
      </c>
    </row>
    <row r="371" spans="2:65" s="1" customFormat="1" ht="13.5">
      <c r="B371" s="42"/>
      <c r="C371" s="64"/>
      <c r="D371" s="214" t="s">
        <v>210</v>
      </c>
      <c r="E371" s="64"/>
      <c r="F371" s="215" t="s">
        <v>2138</v>
      </c>
      <c r="G371" s="64"/>
      <c r="H371" s="64"/>
      <c r="I371" s="173"/>
      <c r="J371" s="64"/>
      <c r="K371" s="64"/>
      <c r="L371" s="62"/>
      <c r="M371" s="216"/>
      <c r="N371" s="43"/>
      <c r="O371" s="43"/>
      <c r="P371" s="43"/>
      <c r="Q371" s="43"/>
      <c r="R371" s="43"/>
      <c r="S371" s="43"/>
      <c r="T371" s="79"/>
      <c r="AT371" s="25" t="s">
        <v>210</v>
      </c>
      <c r="AU371" s="25" t="s">
        <v>86</v>
      </c>
    </row>
    <row r="372" spans="2:65" s="12" customFormat="1" ht="13.5">
      <c r="B372" s="220"/>
      <c r="C372" s="221"/>
      <c r="D372" s="214" t="s">
        <v>284</v>
      </c>
      <c r="E372" s="222" t="s">
        <v>21</v>
      </c>
      <c r="F372" s="223" t="s">
        <v>2136</v>
      </c>
      <c r="G372" s="221"/>
      <c r="H372" s="224">
        <v>22.8</v>
      </c>
      <c r="I372" s="225"/>
      <c r="J372" s="221"/>
      <c r="K372" s="221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284</v>
      </c>
      <c r="AU372" s="230" t="s">
        <v>86</v>
      </c>
      <c r="AV372" s="12" t="s">
        <v>86</v>
      </c>
      <c r="AW372" s="12" t="s">
        <v>39</v>
      </c>
      <c r="AX372" s="12" t="s">
        <v>76</v>
      </c>
      <c r="AY372" s="230" t="s">
        <v>201</v>
      </c>
    </row>
    <row r="373" spans="2:65" s="12" customFormat="1" ht="13.5">
      <c r="B373" s="220"/>
      <c r="C373" s="221"/>
      <c r="D373" s="214" t="s">
        <v>284</v>
      </c>
      <c r="E373" s="222" t="s">
        <v>21</v>
      </c>
      <c r="F373" s="223" t="s">
        <v>2140</v>
      </c>
      <c r="G373" s="221"/>
      <c r="H373" s="224">
        <v>23.141999999999999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284</v>
      </c>
      <c r="AU373" s="230" t="s">
        <v>86</v>
      </c>
      <c r="AV373" s="12" t="s">
        <v>86</v>
      </c>
      <c r="AW373" s="12" t="s">
        <v>39</v>
      </c>
      <c r="AX373" s="12" t="s">
        <v>84</v>
      </c>
      <c r="AY373" s="230" t="s">
        <v>201</v>
      </c>
    </row>
    <row r="374" spans="2:65" s="1" customFormat="1" ht="25.5" customHeight="1">
      <c r="B374" s="42"/>
      <c r="C374" s="202" t="s">
        <v>773</v>
      </c>
      <c r="D374" s="202" t="s">
        <v>204</v>
      </c>
      <c r="E374" s="203" t="s">
        <v>2141</v>
      </c>
      <c r="F374" s="204" t="s">
        <v>2142</v>
      </c>
      <c r="G374" s="205" t="s">
        <v>229</v>
      </c>
      <c r="H374" s="206">
        <v>4</v>
      </c>
      <c r="I374" s="207"/>
      <c r="J374" s="208">
        <f>ROUND(I374*H374,2)</f>
        <v>0</v>
      </c>
      <c r="K374" s="204" t="s">
        <v>21</v>
      </c>
      <c r="L374" s="62"/>
      <c r="M374" s="209" t="s">
        <v>21</v>
      </c>
      <c r="N374" s="210" t="s">
        <v>47</v>
      </c>
      <c r="O374" s="43"/>
      <c r="P374" s="211">
        <f>O374*H374</f>
        <v>0</v>
      </c>
      <c r="Q374" s="211">
        <v>1.2999999999999999E-4</v>
      </c>
      <c r="R374" s="211">
        <f>Q374*H374</f>
        <v>5.1999999999999995E-4</v>
      </c>
      <c r="S374" s="211">
        <v>0</v>
      </c>
      <c r="T374" s="212">
        <f>S374*H374</f>
        <v>0</v>
      </c>
      <c r="AR374" s="25" t="s">
        <v>219</v>
      </c>
      <c r="AT374" s="25" t="s">
        <v>204</v>
      </c>
      <c r="AU374" s="25" t="s">
        <v>86</v>
      </c>
      <c r="AY374" s="25" t="s">
        <v>201</v>
      </c>
      <c r="BE374" s="213">
        <f>IF(N374="základní",J374,0)</f>
        <v>0</v>
      </c>
      <c r="BF374" s="213">
        <f>IF(N374="snížená",J374,0)</f>
        <v>0</v>
      </c>
      <c r="BG374" s="213">
        <f>IF(N374="zákl. přenesená",J374,0)</f>
        <v>0</v>
      </c>
      <c r="BH374" s="213">
        <f>IF(N374="sníž. přenesená",J374,0)</f>
        <v>0</v>
      </c>
      <c r="BI374" s="213">
        <f>IF(N374="nulová",J374,0)</f>
        <v>0</v>
      </c>
      <c r="BJ374" s="25" t="s">
        <v>84</v>
      </c>
      <c r="BK374" s="213">
        <f>ROUND(I374*H374,2)</f>
        <v>0</v>
      </c>
      <c r="BL374" s="25" t="s">
        <v>219</v>
      </c>
      <c r="BM374" s="25" t="s">
        <v>2143</v>
      </c>
    </row>
    <row r="375" spans="2:65" s="1" customFormat="1" ht="13.5">
      <c r="B375" s="42"/>
      <c r="C375" s="64"/>
      <c r="D375" s="214" t="s">
        <v>210</v>
      </c>
      <c r="E375" s="64"/>
      <c r="F375" s="215" t="s">
        <v>2142</v>
      </c>
      <c r="G375" s="64"/>
      <c r="H375" s="64"/>
      <c r="I375" s="173"/>
      <c r="J375" s="64"/>
      <c r="K375" s="64"/>
      <c r="L375" s="62"/>
      <c r="M375" s="216"/>
      <c r="N375" s="43"/>
      <c r="O375" s="43"/>
      <c r="P375" s="43"/>
      <c r="Q375" s="43"/>
      <c r="R375" s="43"/>
      <c r="S375" s="43"/>
      <c r="T375" s="79"/>
      <c r="AT375" s="25" t="s">
        <v>210</v>
      </c>
      <c r="AU375" s="25" t="s">
        <v>86</v>
      </c>
    </row>
    <row r="376" spans="2:65" s="12" customFormat="1" ht="13.5">
      <c r="B376" s="220"/>
      <c r="C376" s="221"/>
      <c r="D376" s="214" t="s">
        <v>284</v>
      </c>
      <c r="E376" s="222" t="s">
        <v>21</v>
      </c>
      <c r="F376" s="223" t="s">
        <v>2144</v>
      </c>
      <c r="G376" s="221"/>
      <c r="H376" s="224">
        <v>4</v>
      </c>
      <c r="I376" s="225"/>
      <c r="J376" s="221"/>
      <c r="K376" s="221"/>
      <c r="L376" s="226"/>
      <c r="M376" s="227"/>
      <c r="N376" s="228"/>
      <c r="O376" s="228"/>
      <c r="P376" s="228"/>
      <c r="Q376" s="228"/>
      <c r="R376" s="228"/>
      <c r="S376" s="228"/>
      <c r="T376" s="229"/>
      <c r="AT376" s="230" t="s">
        <v>284</v>
      </c>
      <c r="AU376" s="230" t="s">
        <v>86</v>
      </c>
      <c r="AV376" s="12" t="s">
        <v>86</v>
      </c>
      <c r="AW376" s="12" t="s">
        <v>39</v>
      </c>
      <c r="AX376" s="12" t="s">
        <v>84</v>
      </c>
      <c r="AY376" s="230" t="s">
        <v>201</v>
      </c>
    </row>
    <row r="377" spans="2:65" s="1" customFormat="1" ht="16.5" customHeight="1">
      <c r="B377" s="42"/>
      <c r="C377" s="255" t="s">
        <v>780</v>
      </c>
      <c r="D377" s="255" t="s">
        <v>497</v>
      </c>
      <c r="E377" s="256" t="s">
        <v>2145</v>
      </c>
      <c r="F377" s="257" t="s">
        <v>2146</v>
      </c>
      <c r="G377" s="258" t="s">
        <v>229</v>
      </c>
      <c r="H377" s="259">
        <v>4</v>
      </c>
      <c r="I377" s="260"/>
      <c r="J377" s="261">
        <f>ROUND(I377*H377,2)</f>
        <v>0</v>
      </c>
      <c r="K377" s="257" t="s">
        <v>214</v>
      </c>
      <c r="L377" s="262"/>
      <c r="M377" s="263" t="s">
        <v>21</v>
      </c>
      <c r="N377" s="264" t="s">
        <v>47</v>
      </c>
      <c r="O377" s="43"/>
      <c r="P377" s="211">
        <f>O377*H377</f>
        <v>0</v>
      </c>
      <c r="Q377" s="211">
        <v>8.9999999999999998E-4</v>
      </c>
      <c r="R377" s="211">
        <f>Q377*H377</f>
        <v>3.5999999999999999E-3</v>
      </c>
      <c r="S377" s="211">
        <v>0</v>
      </c>
      <c r="T377" s="212">
        <f>S377*H377</f>
        <v>0</v>
      </c>
      <c r="AR377" s="25" t="s">
        <v>235</v>
      </c>
      <c r="AT377" s="25" t="s">
        <v>497</v>
      </c>
      <c r="AU377" s="25" t="s">
        <v>86</v>
      </c>
      <c r="AY377" s="25" t="s">
        <v>201</v>
      </c>
      <c r="BE377" s="213">
        <f>IF(N377="základní",J377,0)</f>
        <v>0</v>
      </c>
      <c r="BF377" s="213">
        <f>IF(N377="snížená",J377,0)</f>
        <v>0</v>
      </c>
      <c r="BG377" s="213">
        <f>IF(N377="zákl. přenesená",J377,0)</f>
        <v>0</v>
      </c>
      <c r="BH377" s="213">
        <f>IF(N377="sníž. přenesená",J377,0)</f>
        <v>0</v>
      </c>
      <c r="BI377" s="213">
        <f>IF(N377="nulová",J377,0)</f>
        <v>0</v>
      </c>
      <c r="BJ377" s="25" t="s">
        <v>84</v>
      </c>
      <c r="BK377" s="213">
        <f>ROUND(I377*H377,2)</f>
        <v>0</v>
      </c>
      <c r="BL377" s="25" t="s">
        <v>219</v>
      </c>
      <c r="BM377" s="25" t="s">
        <v>2147</v>
      </c>
    </row>
    <row r="378" spans="2:65" s="1" customFormat="1" ht="13.5">
      <c r="B378" s="42"/>
      <c r="C378" s="64"/>
      <c r="D378" s="214" t="s">
        <v>210</v>
      </c>
      <c r="E378" s="64"/>
      <c r="F378" s="215" t="s">
        <v>2146</v>
      </c>
      <c r="G378" s="64"/>
      <c r="H378" s="64"/>
      <c r="I378" s="173"/>
      <c r="J378" s="64"/>
      <c r="K378" s="64"/>
      <c r="L378" s="62"/>
      <c r="M378" s="216"/>
      <c r="N378" s="43"/>
      <c r="O378" s="43"/>
      <c r="P378" s="43"/>
      <c r="Q378" s="43"/>
      <c r="R378" s="43"/>
      <c r="S378" s="43"/>
      <c r="T378" s="79"/>
      <c r="AT378" s="25" t="s">
        <v>210</v>
      </c>
      <c r="AU378" s="25" t="s">
        <v>86</v>
      </c>
    </row>
    <row r="379" spans="2:65" s="12" customFormat="1" ht="13.5">
      <c r="B379" s="220"/>
      <c r="C379" s="221"/>
      <c r="D379" s="214" t="s">
        <v>284</v>
      </c>
      <c r="E379" s="222" t="s">
        <v>21</v>
      </c>
      <c r="F379" s="223" t="s">
        <v>2148</v>
      </c>
      <c r="G379" s="221"/>
      <c r="H379" s="224">
        <v>4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284</v>
      </c>
      <c r="AU379" s="230" t="s">
        <v>86</v>
      </c>
      <c r="AV379" s="12" t="s">
        <v>86</v>
      </c>
      <c r="AW379" s="12" t="s">
        <v>39</v>
      </c>
      <c r="AX379" s="12" t="s">
        <v>84</v>
      </c>
      <c r="AY379" s="230" t="s">
        <v>201</v>
      </c>
    </row>
    <row r="380" spans="2:65" s="1" customFormat="1" ht="25.5" customHeight="1">
      <c r="B380" s="42"/>
      <c r="C380" s="255" t="s">
        <v>785</v>
      </c>
      <c r="D380" s="255" t="s">
        <v>497</v>
      </c>
      <c r="E380" s="256" t="s">
        <v>2149</v>
      </c>
      <c r="F380" s="257" t="s">
        <v>2150</v>
      </c>
      <c r="G380" s="258" t="s">
        <v>229</v>
      </c>
      <c r="H380" s="259">
        <v>4</v>
      </c>
      <c r="I380" s="260"/>
      <c r="J380" s="261">
        <f>ROUND(I380*H380,2)</f>
        <v>0</v>
      </c>
      <c r="K380" s="257" t="s">
        <v>21</v>
      </c>
      <c r="L380" s="262"/>
      <c r="M380" s="263" t="s">
        <v>21</v>
      </c>
      <c r="N380" s="264" t="s">
        <v>47</v>
      </c>
      <c r="O380" s="43"/>
      <c r="P380" s="211">
        <f>O380*H380</f>
        <v>0</v>
      </c>
      <c r="Q380" s="211">
        <v>0</v>
      </c>
      <c r="R380" s="211">
        <f>Q380*H380</f>
        <v>0</v>
      </c>
      <c r="S380" s="211">
        <v>0</v>
      </c>
      <c r="T380" s="212">
        <f>S380*H380</f>
        <v>0</v>
      </c>
      <c r="AR380" s="25" t="s">
        <v>235</v>
      </c>
      <c r="AT380" s="25" t="s">
        <v>497</v>
      </c>
      <c r="AU380" s="25" t="s">
        <v>86</v>
      </c>
      <c r="AY380" s="25" t="s">
        <v>201</v>
      </c>
      <c r="BE380" s="213">
        <f>IF(N380="základní",J380,0)</f>
        <v>0</v>
      </c>
      <c r="BF380" s="213">
        <f>IF(N380="snížená",J380,0)</f>
        <v>0</v>
      </c>
      <c r="BG380" s="213">
        <f>IF(N380="zákl. přenesená",J380,0)</f>
        <v>0</v>
      </c>
      <c r="BH380" s="213">
        <f>IF(N380="sníž. přenesená",J380,0)</f>
        <v>0</v>
      </c>
      <c r="BI380" s="213">
        <f>IF(N380="nulová",J380,0)</f>
        <v>0</v>
      </c>
      <c r="BJ380" s="25" t="s">
        <v>84</v>
      </c>
      <c r="BK380" s="213">
        <f>ROUND(I380*H380,2)</f>
        <v>0</v>
      </c>
      <c r="BL380" s="25" t="s">
        <v>219</v>
      </c>
      <c r="BM380" s="25" t="s">
        <v>2151</v>
      </c>
    </row>
    <row r="381" spans="2:65" s="1" customFormat="1" ht="27">
      <c r="B381" s="42"/>
      <c r="C381" s="64"/>
      <c r="D381" s="214" t="s">
        <v>210</v>
      </c>
      <c r="E381" s="64"/>
      <c r="F381" s="215" t="s">
        <v>2150</v>
      </c>
      <c r="G381" s="64"/>
      <c r="H381" s="64"/>
      <c r="I381" s="173"/>
      <c r="J381" s="64"/>
      <c r="K381" s="64"/>
      <c r="L381" s="62"/>
      <c r="M381" s="216"/>
      <c r="N381" s="43"/>
      <c r="O381" s="43"/>
      <c r="P381" s="43"/>
      <c r="Q381" s="43"/>
      <c r="R381" s="43"/>
      <c r="S381" s="43"/>
      <c r="T381" s="79"/>
      <c r="AT381" s="25" t="s">
        <v>210</v>
      </c>
      <c r="AU381" s="25" t="s">
        <v>86</v>
      </c>
    </row>
    <row r="382" spans="2:65" s="12" customFormat="1" ht="13.5">
      <c r="B382" s="220"/>
      <c r="C382" s="221"/>
      <c r="D382" s="214" t="s">
        <v>284</v>
      </c>
      <c r="E382" s="222" t="s">
        <v>21</v>
      </c>
      <c r="F382" s="223" t="s">
        <v>2148</v>
      </c>
      <c r="G382" s="221"/>
      <c r="H382" s="224">
        <v>4</v>
      </c>
      <c r="I382" s="225"/>
      <c r="J382" s="221"/>
      <c r="K382" s="221"/>
      <c r="L382" s="226"/>
      <c r="M382" s="227"/>
      <c r="N382" s="228"/>
      <c r="O382" s="228"/>
      <c r="P382" s="228"/>
      <c r="Q382" s="228"/>
      <c r="R382" s="228"/>
      <c r="S382" s="228"/>
      <c r="T382" s="229"/>
      <c r="AT382" s="230" t="s">
        <v>284</v>
      </c>
      <c r="AU382" s="230" t="s">
        <v>86</v>
      </c>
      <c r="AV382" s="12" t="s">
        <v>86</v>
      </c>
      <c r="AW382" s="12" t="s">
        <v>39</v>
      </c>
      <c r="AX382" s="12" t="s">
        <v>84</v>
      </c>
      <c r="AY382" s="230" t="s">
        <v>201</v>
      </c>
    </row>
    <row r="383" spans="2:65" s="1" customFormat="1" ht="25.5" customHeight="1">
      <c r="B383" s="42"/>
      <c r="C383" s="202" t="s">
        <v>792</v>
      </c>
      <c r="D383" s="202" t="s">
        <v>204</v>
      </c>
      <c r="E383" s="203" t="s">
        <v>2152</v>
      </c>
      <c r="F383" s="204" t="s">
        <v>2153</v>
      </c>
      <c r="G383" s="205" t="s">
        <v>229</v>
      </c>
      <c r="H383" s="206">
        <v>4</v>
      </c>
      <c r="I383" s="207"/>
      <c r="J383" s="208">
        <f>ROUND(I383*H383,2)</f>
        <v>0</v>
      </c>
      <c r="K383" s="204" t="s">
        <v>214</v>
      </c>
      <c r="L383" s="62"/>
      <c r="M383" s="209" t="s">
        <v>21</v>
      </c>
      <c r="N383" s="210" t="s">
        <v>47</v>
      </c>
      <c r="O383" s="43"/>
      <c r="P383" s="211">
        <f>O383*H383</f>
        <v>0</v>
      </c>
      <c r="Q383" s="211">
        <v>1.6000000000000001E-4</v>
      </c>
      <c r="R383" s="211">
        <f>Q383*H383</f>
        <v>6.4000000000000005E-4</v>
      </c>
      <c r="S383" s="211">
        <v>0</v>
      </c>
      <c r="T383" s="212">
        <f>S383*H383</f>
        <v>0</v>
      </c>
      <c r="AR383" s="25" t="s">
        <v>219</v>
      </c>
      <c r="AT383" s="25" t="s">
        <v>204</v>
      </c>
      <c r="AU383" s="25" t="s">
        <v>86</v>
      </c>
      <c r="AY383" s="25" t="s">
        <v>201</v>
      </c>
      <c r="BE383" s="213">
        <f>IF(N383="základní",J383,0)</f>
        <v>0</v>
      </c>
      <c r="BF383" s="213">
        <f>IF(N383="snížená",J383,0)</f>
        <v>0</v>
      </c>
      <c r="BG383" s="213">
        <f>IF(N383="zákl. přenesená",J383,0)</f>
        <v>0</v>
      </c>
      <c r="BH383" s="213">
        <f>IF(N383="sníž. přenesená",J383,0)</f>
        <v>0</v>
      </c>
      <c r="BI383" s="213">
        <f>IF(N383="nulová",J383,0)</f>
        <v>0</v>
      </c>
      <c r="BJ383" s="25" t="s">
        <v>84</v>
      </c>
      <c r="BK383" s="213">
        <f>ROUND(I383*H383,2)</f>
        <v>0</v>
      </c>
      <c r="BL383" s="25" t="s">
        <v>219</v>
      </c>
      <c r="BM383" s="25" t="s">
        <v>2154</v>
      </c>
    </row>
    <row r="384" spans="2:65" s="1" customFormat="1" ht="27">
      <c r="B384" s="42"/>
      <c r="C384" s="64"/>
      <c r="D384" s="214" t="s">
        <v>210</v>
      </c>
      <c r="E384" s="64"/>
      <c r="F384" s="215" t="s">
        <v>2155</v>
      </c>
      <c r="G384" s="64"/>
      <c r="H384" s="64"/>
      <c r="I384" s="173"/>
      <c r="J384" s="64"/>
      <c r="K384" s="64"/>
      <c r="L384" s="62"/>
      <c r="M384" s="216"/>
      <c r="N384" s="43"/>
      <c r="O384" s="43"/>
      <c r="P384" s="43"/>
      <c r="Q384" s="43"/>
      <c r="R384" s="43"/>
      <c r="S384" s="43"/>
      <c r="T384" s="79"/>
      <c r="AT384" s="25" t="s">
        <v>210</v>
      </c>
      <c r="AU384" s="25" t="s">
        <v>86</v>
      </c>
    </row>
    <row r="385" spans="2:65" s="12" customFormat="1" ht="13.5">
      <c r="B385" s="220"/>
      <c r="C385" s="221"/>
      <c r="D385" s="214" t="s">
        <v>284</v>
      </c>
      <c r="E385" s="222" t="s">
        <v>21</v>
      </c>
      <c r="F385" s="223" t="s">
        <v>2144</v>
      </c>
      <c r="G385" s="221"/>
      <c r="H385" s="224">
        <v>4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284</v>
      </c>
      <c r="AU385" s="230" t="s">
        <v>86</v>
      </c>
      <c r="AV385" s="12" t="s">
        <v>86</v>
      </c>
      <c r="AW385" s="12" t="s">
        <v>39</v>
      </c>
      <c r="AX385" s="12" t="s">
        <v>84</v>
      </c>
      <c r="AY385" s="230" t="s">
        <v>201</v>
      </c>
    </row>
    <row r="386" spans="2:65" s="1" customFormat="1" ht="25.5" customHeight="1">
      <c r="B386" s="42"/>
      <c r="C386" s="255" t="s">
        <v>796</v>
      </c>
      <c r="D386" s="255" t="s">
        <v>497</v>
      </c>
      <c r="E386" s="256" t="s">
        <v>2156</v>
      </c>
      <c r="F386" s="257" t="s">
        <v>2157</v>
      </c>
      <c r="G386" s="258" t="s">
        <v>229</v>
      </c>
      <c r="H386" s="259">
        <v>4</v>
      </c>
      <c r="I386" s="260"/>
      <c r="J386" s="261">
        <f>ROUND(I386*H386,2)</f>
        <v>0</v>
      </c>
      <c r="K386" s="257" t="s">
        <v>214</v>
      </c>
      <c r="L386" s="262"/>
      <c r="M386" s="263" t="s">
        <v>21</v>
      </c>
      <c r="N386" s="264" t="s">
        <v>47</v>
      </c>
      <c r="O386" s="43"/>
      <c r="P386" s="211">
        <f>O386*H386</f>
        <v>0</v>
      </c>
      <c r="Q386" s="211">
        <v>8.5999999999999993E-2</v>
      </c>
      <c r="R386" s="211">
        <f>Q386*H386</f>
        <v>0.34399999999999997</v>
      </c>
      <c r="S386" s="211">
        <v>0</v>
      </c>
      <c r="T386" s="212">
        <f>S386*H386</f>
        <v>0</v>
      </c>
      <c r="AR386" s="25" t="s">
        <v>235</v>
      </c>
      <c r="AT386" s="25" t="s">
        <v>497</v>
      </c>
      <c r="AU386" s="25" t="s">
        <v>86</v>
      </c>
      <c r="AY386" s="25" t="s">
        <v>201</v>
      </c>
      <c r="BE386" s="213">
        <f>IF(N386="základní",J386,0)</f>
        <v>0</v>
      </c>
      <c r="BF386" s="213">
        <f>IF(N386="snížená",J386,0)</f>
        <v>0</v>
      </c>
      <c r="BG386" s="213">
        <f>IF(N386="zákl. přenesená",J386,0)</f>
        <v>0</v>
      </c>
      <c r="BH386" s="213">
        <f>IF(N386="sníž. přenesená",J386,0)</f>
        <v>0</v>
      </c>
      <c r="BI386" s="213">
        <f>IF(N386="nulová",J386,0)</f>
        <v>0</v>
      </c>
      <c r="BJ386" s="25" t="s">
        <v>84</v>
      </c>
      <c r="BK386" s="213">
        <f>ROUND(I386*H386,2)</f>
        <v>0</v>
      </c>
      <c r="BL386" s="25" t="s">
        <v>219</v>
      </c>
      <c r="BM386" s="25" t="s">
        <v>2158</v>
      </c>
    </row>
    <row r="387" spans="2:65" s="1" customFormat="1" ht="27">
      <c r="B387" s="42"/>
      <c r="C387" s="64"/>
      <c r="D387" s="214" t="s">
        <v>210</v>
      </c>
      <c r="E387" s="64"/>
      <c r="F387" s="215" t="s">
        <v>2157</v>
      </c>
      <c r="G387" s="64"/>
      <c r="H387" s="64"/>
      <c r="I387" s="173"/>
      <c r="J387" s="64"/>
      <c r="K387" s="64"/>
      <c r="L387" s="62"/>
      <c r="M387" s="216"/>
      <c r="N387" s="43"/>
      <c r="O387" s="43"/>
      <c r="P387" s="43"/>
      <c r="Q387" s="43"/>
      <c r="R387" s="43"/>
      <c r="S387" s="43"/>
      <c r="T387" s="79"/>
      <c r="AT387" s="25" t="s">
        <v>210</v>
      </c>
      <c r="AU387" s="25" t="s">
        <v>86</v>
      </c>
    </row>
    <row r="388" spans="2:65" s="12" customFormat="1" ht="13.5">
      <c r="B388" s="220"/>
      <c r="C388" s="221"/>
      <c r="D388" s="214" t="s">
        <v>284</v>
      </c>
      <c r="E388" s="222" t="s">
        <v>21</v>
      </c>
      <c r="F388" s="223" t="s">
        <v>2159</v>
      </c>
      <c r="G388" s="221"/>
      <c r="H388" s="224">
        <v>4</v>
      </c>
      <c r="I388" s="225"/>
      <c r="J388" s="221"/>
      <c r="K388" s="221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284</v>
      </c>
      <c r="AU388" s="230" t="s">
        <v>86</v>
      </c>
      <c r="AV388" s="12" t="s">
        <v>86</v>
      </c>
      <c r="AW388" s="12" t="s">
        <v>39</v>
      </c>
      <c r="AX388" s="12" t="s">
        <v>84</v>
      </c>
      <c r="AY388" s="230" t="s">
        <v>201</v>
      </c>
    </row>
    <row r="389" spans="2:65" s="1" customFormat="1" ht="25.5" customHeight="1">
      <c r="B389" s="42"/>
      <c r="C389" s="202" t="s">
        <v>802</v>
      </c>
      <c r="D389" s="202" t="s">
        <v>204</v>
      </c>
      <c r="E389" s="203" t="s">
        <v>2160</v>
      </c>
      <c r="F389" s="204" t="s">
        <v>2161</v>
      </c>
      <c r="G389" s="205" t="s">
        <v>229</v>
      </c>
      <c r="H389" s="206">
        <v>20</v>
      </c>
      <c r="I389" s="207"/>
      <c r="J389" s="208">
        <f>ROUND(I389*H389,2)</f>
        <v>0</v>
      </c>
      <c r="K389" s="204" t="s">
        <v>214</v>
      </c>
      <c r="L389" s="62"/>
      <c r="M389" s="209" t="s">
        <v>21</v>
      </c>
      <c r="N389" s="210" t="s">
        <v>47</v>
      </c>
      <c r="O389" s="43"/>
      <c r="P389" s="211">
        <f>O389*H389</f>
        <v>0</v>
      </c>
      <c r="Q389" s="211">
        <v>9.0000000000000006E-5</v>
      </c>
      <c r="R389" s="211">
        <f>Q389*H389</f>
        <v>1.8000000000000002E-3</v>
      </c>
      <c r="S389" s="211">
        <v>0</v>
      </c>
      <c r="T389" s="212">
        <f>S389*H389</f>
        <v>0</v>
      </c>
      <c r="AR389" s="25" t="s">
        <v>219</v>
      </c>
      <c r="AT389" s="25" t="s">
        <v>204</v>
      </c>
      <c r="AU389" s="25" t="s">
        <v>86</v>
      </c>
      <c r="AY389" s="25" t="s">
        <v>201</v>
      </c>
      <c r="BE389" s="213">
        <f>IF(N389="základní",J389,0)</f>
        <v>0</v>
      </c>
      <c r="BF389" s="213">
        <f>IF(N389="snížená",J389,0)</f>
        <v>0</v>
      </c>
      <c r="BG389" s="213">
        <f>IF(N389="zákl. přenesená",J389,0)</f>
        <v>0</v>
      </c>
      <c r="BH389" s="213">
        <f>IF(N389="sníž. přenesená",J389,0)</f>
        <v>0</v>
      </c>
      <c r="BI389" s="213">
        <f>IF(N389="nulová",J389,0)</f>
        <v>0</v>
      </c>
      <c r="BJ389" s="25" t="s">
        <v>84</v>
      </c>
      <c r="BK389" s="213">
        <f>ROUND(I389*H389,2)</f>
        <v>0</v>
      </c>
      <c r="BL389" s="25" t="s">
        <v>219</v>
      </c>
      <c r="BM389" s="25" t="s">
        <v>2162</v>
      </c>
    </row>
    <row r="390" spans="2:65" s="1" customFormat="1" ht="27">
      <c r="B390" s="42"/>
      <c r="C390" s="64"/>
      <c r="D390" s="214" t="s">
        <v>210</v>
      </c>
      <c r="E390" s="64"/>
      <c r="F390" s="215" t="s">
        <v>2163</v>
      </c>
      <c r="G390" s="64"/>
      <c r="H390" s="64"/>
      <c r="I390" s="173"/>
      <c r="J390" s="64"/>
      <c r="K390" s="64"/>
      <c r="L390" s="62"/>
      <c r="M390" s="216"/>
      <c r="N390" s="43"/>
      <c r="O390" s="43"/>
      <c r="P390" s="43"/>
      <c r="Q390" s="43"/>
      <c r="R390" s="43"/>
      <c r="S390" s="43"/>
      <c r="T390" s="79"/>
      <c r="AT390" s="25" t="s">
        <v>210</v>
      </c>
      <c r="AU390" s="25" t="s">
        <v>86</v>
      </c>
    </row>
    <row r="391" spans="2:65" s="12" customFormat="1" ht="13.5">
      <c r="B391" s="220"/>
      <c r="C391" s="221"/>
      <c r="D391" s="214" t="s">
        <v>284</v>
      </c>
      <c r="E391" s="222" t="s">
        <v>21</v>
      </c>
      <c r="F391" s="223" t="s">
        <v>2164</v>
      </c>
      <c r="G391" s="221"/>
      <c r="H391" s="224">
        <v>20</v>
      </c>
      <c r="I391" s="225"/>
      <c r="J391" s="221"/>
      <c r="K391" s="221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284</v>
      </c>
      <c r="AU391" s="230" t="s">
        <v>86</v>
      </c>
      <c r="AV391" s="12" t="s">
        <v>86</v>
      </c>
      <c r="AW391" s="12" t="s">
        <v>39</v>
      </c>
      <c r="AX391" s="12" t="s">
        <v>84</v>
      </c>
      <c r="AY391" s="230" t="s">
        <v>201</v>
      </c>
    </row>
    <row r="392" spans="2:65" s="1" customFormat="1" ht="16.5" customHeight="1">
      <c r="B392" s="42"/>
      <c r="C392" s="255" t="s">
        <v>808</v>
      </c>
      <c r="D392" s="255" t="s">
        <v>497</v>
      </c>
      <c r="E392" s="256" t="s">
        <v>2165</v>
      </c>
      <c r="F392" s="257" t="s">
        <v>2166</v>
      </c>
      <c r="G392" s="258" t="s">
        <v>311</v>
      </c>
      <c r="H392" s="259">
        <v>7.5</v>
      </c>
      <c r="I392" s="260"/>
      <c r="J392" s="261">
        <f>ROUND(I392*H392,2)</f>
        <v>0</v>
      </c>
      <c r="K392" s="257" t="s">
        <v>21</v>
      </c>
      <c r="L392" s="262"/>
      <c r="M392" s="263" t="s">
        <v>21</v>
      </c>
      <c r="N392" s="264" t="s">
        <v>47</v>
      </c>
      <c r="O392" s="43"/>
      <c r="P392" s="211">
        <f>O392*H392</f>
        <v>0</v>
      </c>
      <c r="Q392" s="211">
        <v>9.3350000000000002E-2</v>
      </c>
      <c r="R392" s="211">
        <f>Q392*H392</f>
        <v>0.700125</v>
      </c>
      <c r="S392" s="211">
        <v>0</v>
      </c>
      <c r="T392" s="212">
        <f>S392*H392</f>
        <v>0</v>
      </c>
      <c r="AR392" s="25" t="s">
        <v>235</v>
      </c>
      <c r="AT392" s="25" t="s">
        <v>497</v>
      </c>
      <c r="AU392" s="25" t="s">
        <v>86</v>
      </c>
      <c r="AY392" s="25" t="s">
        <v>201</v>
      </c>
      <c r="BE392" s="213">
        <f>IF(N392="základní",J392,0)</f>
        <v>0</v>
      </c>
      <c r="BF392" s="213">
        <f>IF(N392="snížená",J392,0)</f>
        <v>0</v>
      </c>
      <c r="BG392" s="213">
        <f>IF(N392="zákl. přenesená",J392,0)</f>
        <v>0</v>
      </c>
      <c r="BH392" s="213">
        <f>IF(N392="sníž. přenesená",J392,0)</f>
        <v>0</v>
      </c>
      <c r="BI392" s="213">
        <f>IF(N392="nulová",J392,0)</f>
        <v>0</v>
      </c>
      <c r="BJ392" s="25" t="s">
        <v>84</v>
      </c>
      <c r="BK392" s="213">
        <f>ROUND(I392*H392,2)</f>
        <v>0</v>
      </c>
      <c r="BL392" s="25" t="s">
        <v>219</v>
      </c>
      <c r="BM392" s="25" t="s">
        <v>2167</v>
      </c>
    </row>
    <row r="393" spans="2:65" s="1" customFormat="1" ht="13.5">
      <c r="B393" s="42"/>
      <c r="C393" s="64"/>
      <c r="D393" s="214" t="s">
        <v>210</v>
      </c>
      <c r="E393" s="64"/>
      <c r="F393" s="215" t="s">
        <v>2166</v>
      </c>
      <c r="G393" s="64"/>
      <c r="H393" s="64"/>
      <c r="I393" s="173"/>
      <c r="J393" s="64"/>
      <c r="K393" s="64"/>
      <c r="L393" s="62"/>
      <c r="M393" s="216"/>
      <c r="N393" s="43"/>
      <c r="O393" s="43"/>
      <c r="P393" s="43"/>
      <c r="Q393" s="43"/>
      <c r="R393" s="43"/>
      <c r="S393" s="43"/>
      <c r="T393" s="79"/>
      <c r="AT393" s="25" t="s">
        <v>210</v>
      </c>
      <c r="AU393" s="25" t="s">
        <v>86</v>
      </c>
    </row>
    <row r="394" spans="2:65" s="12" customFormat="1" ht="13.5">
      <c r="B394" s="220"/>
      <c r="C394" s="221"/>
      <c r="D394" s="214" t="s">
        <v>284</v>
      </c>
      <c r="E394" s="222" t="s">
        <v>21</v>
      </c>
      <c r="F394" s="223" t="s">
        <v>2168</v>
      </c>
      <c r="G394" s="221"/>
      <c r="H394" s="224">
        <v>6.75</v>
      </c>
      <c r="I394" s="225"/>
      <c r="J394" s="221"/>
      <c r="K394" s="221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284</v>
      </c>
      <c r="AU394" s="230" t="s">
        <v>86</v>
      </c>
      <c r="AV394" s="12" t="s">
        <v>86</v>
      </c>
      <c r="AW394" s="12" t="s">
        <v>39</v>
      </c>
      <c r="AX394" s="12" t="s">
        <v>76</v>
      </c>
      <c r="AY394" s="230" t="s">
        <v>201</v>
      </c>
    </row>
    <row r="395" spans="2:65" s="12" customFormat="1" ht="13.5">
      <c r="B395" s="220"/>
      <c r="C395" s="221"/>
      <c r="D395" s="214" t="s">
        <v>284</v>
      </c>
      <c r="E395" s="222" t="s">
        <v>21</v>
      </c>
      <c r="F395" s="223" t="s">
        <v>2169</v>
      </c>
      <c r="G395" s="221"/>
      <c r="H395" s="224">
        <v>0.75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284</v>
      </c>
      <c r="AU395" s="230" t="s">
        <v>86</v>
      </c>
      <c r="AV395" s="12" t="s">
        <v>86</v>
      </c>
      <c r="AW395" s="12" t="s">
        <v>39</v>
      </c>
      <c r="AX395" s="12" t="s">
        <v>76</v>
      </c>
      <c r="AY395" s="230" t="s">
        <v>201</v>
      </c>
    </row>
    <row r="396" spans="2:65" s="13" customFormat="1" ht="13.5">
      <c r="B396" s="231"/>
      <c r="C396" s="232"/>
      <c r="D396" s="214" t="s">
        <v>284</v>
      </c>
      <c r="E396" s="233" t="s">
        <v>21</v>
      </c>
      <c r="F396" s="234" t="s">
        <v>293</v>
      </c>
      <c r="G396" s="232"/>
      <c r="H396" s="235">
        <v>7.5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284</v>
      </c>
      <c r="AU396" s="241" t="s">
        <v>86</v>
      </c>
      <c r="AV396" s="13" t="s">
        <v>219</v>
      </c>
      <c r="AW396" s="13" t="s">
        <v>39</v>
      </c>
      <c r="AX396" s="13" t="s">
        <v>84</v>
      </c>
      <c r="AY396" s="241" t="s">
        <v>201</v>
      </c>
    </row>
    <row r="397" spans="2:65" s="1" customFormat="1" ht="25.5" customHeight="1">
      <c r="B397" s="42"/>
      <c r="C397" s="255" t="s">
        <v>814</v>
      </c>
      <c r="D397" s="255" t="s">
        <v>497</v>
      </c>
      <c r="E397" s="256" t="s">
        <v>2170</v>
      </c>
      <c r="F397" s="257" t="s">
        <v>2171</v>
      </c>
      <c r="G397" s="258" t="s">
        <v>311</v>
      </c>
      <c r="H397" s="259">
        <v>7.5</v>
      </c>
      <c r="I397" s="260"/>
      <c r="J397" s="261">
        <f>ROUND(I397*H397,2)</f>
        <v>0</v>
      </c>
      <c r="K397" s="257" t="s">
        <v>21</v>
      </c>
      <c r="L397" s="262"/>
      <c r="M397" s="263" t="s">
        <v>21</v>
      </c>
      <c r="N397" s="264" t="s">
        <v>47</v>
      </c>
      <c r="O397" s="43"/>
      <c r="P397" s="211">
        <f>O397*H397</f>
        <v>0</v>
      </c>
      <c r="Q397" s="211">
        <v>7.5020000000000003E-2</v>
      </c>
      <c r="R397" s="211">
        <f>Q397*H397</f>
        <v>0.56264999999999998</v>
      </c>
      <c r="S397" s="211">
        <v>0</v>
      </c>
      <c r="T397" s="212">
        <f>S397*H397</f>
        <v>0</v>
      </c>
      <c r="AR397" s="25" t="s">
        <v>235</v>
      </c>
      <c r="AT397" s="25" t="s">
        <v>497</v>
      </c>
      <c r="AU397" s="25" t="s">
        <v>86</v>
      </c>
      <c r="AY397" s="25" t="s">
        <v>201</v>
      </c>
      <c r="BE397" s="213">
        <f>IF(N397="základní",J397,0)</f>
        <v>0</v>
      </c>
      <c r="BF397" s="213">
        <f>IF(N397="snížená",J397,0)</f>
        <v>0</v>
      </c>
      <c r="BG397" s="213">
        <f>IF(N397="zákl. přenesená",J397,0)</f>
        <v>0</v>
      </c>
      <c r="BH397" s="213">
        <f>IF(N397="sníž. přenesená",J397,0)</f>
        <v>0</v>
      </c>
      <c r="BI397" s="213">
        <f>IF(N397="nulová",J397,0)</f>
        <v>0</v>
      </c>
      <c r="BJ397" s="25" t="s">
        <v>84</v>
      </c>
      <c r="BK397" s="213">
        <f>ROUND(I397*H397,2)</f>
        <v>0</v>
      </c>
      <c r="BL397" s="25" t="s">
        <v>219</v>
      </c>
      <c r="BM397" s="25" t="s">
        <v>2172</v>
      </c>
    </row>
    <row r="398" spans="2:65" s="1" customFormat="1" ht="27">
      <c r="B398" s="42"/>
      <c r="C398" s="64"/>
      <c r="D398" s="214" t="s">
        <v>210</v>
      </c>
      <c r="E398" s="64"/>
      <c r="F398" s="215" t="s">
        <v>2171</v>
      </c>
      <c r="G398" s="64"/>
      <c r="H398" s="64"/>
      <c r="I398" s="173"/>
      <c r="J398" s="64"/>
      <c r="K398" s="64"/>
      <c r="L398" s="62"/>
      <c r="M398" s="216"/>
      <c r="N398" s="43"/>
      <c r="O398" s="43"/>
      <c r="P398" s="43"/>
      <c r="Q398" s="43"/>
      <c r="R398" s="43"/>
      <c r="S398" s="43"/>
      <c r="T398" s="79"/>
      <c r="AT398" s="25" t="s">
        <v>210</v>
      </c>
      <c r="AU398" s="25" t="s">
        <v>86</v>
      </c>
    </row>
    <row r="399" spans="2:65" s="12" customFormat="1" ht="13.5">
      <c r="B399" s="220"/>
      <c r="C399" s="221"/>
      <c r="D399" s="214" t="s">
        <v>284</v>
      </c>
      <c r="E399" s="222" t="s">
        <v>21</v>
      </c>
      <c r="F399" s="223" t="s">
        <v>2173</v>
      </c>
      <c r="G399" s="221"/>
      <c r="H399" s="224">
        <v>7.5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284</v>
      </c>
      <c r="AU399" s="230" t="s">
        <v>86</v>
      </c>
      <c r="AV399" s="12" t="s">
        <v>86</v>
      </c>
      <c r="AW399" s="12" t="s">
        <v>39</v>
      </c>
      <c r="AX399" s="12" t="s">
        <v>84</v>
      </c>
      <c r="AY399" s="230" t="s">
        <v>201</v>
      </c>
    </row>
    <row r="400" spans="2:65" s="1" customFormat="1" ht="25.5" customHeight="1">
      <c r="B400" s="42"/>
      <c r="C400" s="202" t="s">
        <v>820</v>
      </c>
      <c r="D400" s="202" t="s">
        <v>204</v>
      </c>
      <c r="E400" s="203" t="s">
        <v>2174</v>
      </c>
      <c r="F400" s="204" t="s">
        <v>2175</v>
      </c>
      <c r="G400" s="205" t="s">
        <v>229</v>
      </c>
      <c r="H400" s="206">
        <v>4</v>
      </c>
      <c r="I400" s="207"/>
      <c r="J400" s="208">
        <f>ROUND(I400*H400,2)</f>
        <v>0</v>
      </c>
      <c r="K400" s="204" t="s">
        <v>214</v>
      </c>
      <c r="L400" s="62"/>
      <c r="M400" s="209" t="s">
        <v>21</v>
      </c>
      <c r="N400" s="210" t="s">
        <v>47</v>
      </c>
      <c r="O400" s="43"/>
      <c r="P400" s="211">
        <f>O400*H400</f>
        <v>0</v>
      </c>
      <c r="Q400" s="211">
        <v>1E-4</v>
      </c>
      <c r="R400" s="211">
        <f>Q400*H400</f>
        <v>4.0000000000000002E-4</v>
      </c>
      <c r="S400" s="211">
        <v>0</v>
      </c>
      <c r="T400" s="212">
        <f>S400*H400</f>
        <v>0</v>
      </c>
      <c r="AR400" s="25" t="s">
        <v>219</v>
      </c>
      <c r="AT400" s="25" t="s">
        <v>204</v>
      </c>
      <c r="AU400" s="25" t="s">
        <v>86</v>
      </c>
      <c r="AY400" s="25" t="s">
        <v>201</v>
      </c>
      <c r="BE400" s="213">
        <f>IF(N400="základní",J400,0)</f>
        <v>0</v>
      </c>
      <c r="BF400" s="213">
        <f>IF(N400="snížená",J400,0)</f>
        <v>0</v>
      </c>
      <c r="BG400" s="213">
        <f>IF(N400="zákl. přenesená",J400,0)</f>
        <v>0</v>
      </c>
      <c r="BH400" s="213">
        <f>IF(N400="sníž. přenesená",J400,0)</f>
        <v>0</v>
      </c>
      <c r="BI400" s="213">
        <f>IF(N400="nulová",J400,0)</f>
        <v>0</v>
      </c>
      <c r="BJ400" s="25" t="s">
        <v>84</v>
      </c>
      <c r="BK400" s="213">
        <f>ROUND(I400*H400,2)</f>
        <v>0</v>
      </c>
      <c r="BL400" s="25" t="s">
        <v>219</v>
      </c>
      <c r="BM400" s="25" t="s">
        <v>2176</v>
      </c>
    </row>
    <row r="401" spans="2:65" s="1" customFormat="1" ht="27">
      <c r="B401" s="42"/>
      <c r="C401" s="64"/>
      <c r="D401" s="214" t="s">
        <v>210</v>
      </c>
      <c r="E401" s="64"/>
      <c r="F401" s="215" t="s">
        <v>2177</v>
      </c>
      <c r="G401" s="64"/>
      <c r="H401" s="64"/>
      <c r="I401" s="173"/>
      <c r="J401" s="64"/>
      <c r="K401" s="64"/>
      <c r="L401" s="62"/>
      <c r="M401" s="216"/>
      <c r="N401" s="43"/>
      <c r="O401" s="43"/>
      <c r="P401" s="43"/>
      <c r="Q401" s="43"/>
      <c r="R401" s="43"/>
      <c r="S401" s="43"/>
      <c r="T401" s="79"/>
      <c r="AT401" s="25" t="s">
        <v>210</v>
      </c>
      <c r="AU401" s="25" t="s">
        <v>86</v>
      </c>
    </row>
    <row r="402" spans="2:65" s="12" customFormat="1" ht="13.5">
      <c r="B402" s="220"/>
      <c r="C402" s="221"/>
      <c r="D402" s="214" t="s">
        <v>284</v>
      </c>
      <c r="E402" s="222" t="s">
        <v>21</v>
      </c>
      <c r="F402" s="223" t="s">
        <v>2144</v>
      </c>
      <c r="G402" s="221"/>
      <c r="H402" s="224">
        <v>4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284</v>
      </c>
      <c r="AU402" s="230" t="s">
        <v>86</v>
      </c>
      <c r="AV402" s="12" t="s">
        <v>86</v>
      </c>
      <c r="AW402" s="12" t="s">
        <v>39</v>
      </c>
      <c r="AX402" s="12" t="s">
        <v>84</v>
      </c>
      <c r="AY402" s="230" t="s">
        <v>201</v>
      </c>
    </row>
    <row r="403" spans="2:65" s="1" customFormat="1" ht="25.5" customHeight="1">
      <c r="B403" s="42"/>
      <c r="C403" s="255" t="s">
        <v>826</v>
      </c>
      <c r="D403" s="255" t="s">
        <v>497</v>
      </c>
      <c r="E403" s="256" t="s">
        <v>2178</v>
      </c>
      <c r="F403" s="257" t="s">
        <v>2179</v>
      </c>
      <c r="G403" s="258" t="s">
        <v>311</v>
      </c>
      <c r="H403" s="259">
        <v>1.5</v>
      </c>
      <c r="I403" s="260"/>
      <c r="J403" s="261">
        <f>ROUND(I403*H403,2)</f>
        <v>0</v>
      </c>
      <c r="K403" s="257" t="s">
        <v>21</v>
      </c>
      <c r="L403" s="262"/>
      <c r="M403" s="263" t="s">
        <v>21</v>
      </c>
      <c r="N403" s="264" t="s">
        <v>47</v>
      </c>
      <c r="O403" s="43"/>
      <c r="P403" s="211">
        <f>O403*H403</f>
        <v>0</v>
      </c>
      <c r="Q403" s="211">
        <v>0.15329000000000001</v>
      </c>
      <c r="R403" s="211">
        <f>Q403*H403</f>
        <v>0.229935</v>
      </c>
      <c r="S403" s="211">
        <v>0</v>
      </c>
      <c r="T403" s="212">
        <f>S403*H403</f>
        <v>0</v>
      </c>
      <c r="AR403" s="25" t="s">
        <v>235</v>
      </c>
      <c r="AT403" s="25" t="s">
        <v>497</v>
      </c>
      <c r="AU403" s="25" t="s">
        <v>86</v>
      </c>
      <c r="AY403" s="25" t="s">
        <v>201</v>
      </c>
      <c r="BE403" s="213">
        <f>IF(N403="základní",J403,0)</f>
        <v>0</v>
      </c>
      <c r="BF403" s="213">
        <f>IF(N403="snížená",J403,0)</f>
        <v>0</v>
      </c>
      <c r="BG403" s="213">
        <f>IF(N403="zákl. přenesená",J403,0)</f>
        <v>0</v>
      </c>
      <c r="BH403" s="213">
        <f>IF(N403="sníž. přenesená",J403,0)</f>
        <v>0</v>
      </c>
      <c r="BI403" s="213">
        <f>IF(N403="nulová",J403,0)</f>
        <v>0</v>
      </c>
      <c r="BJ403" s="25" t="s">
        <v>84</v>
      </c>
      <c r="BK403" s="213">
        <f>ROUND(I403*H403,2)</f>
        <v>0</v>
      </c>
      <c r="BL403" s="25" t="s">
        <v>219</v>
      </c>
      <c r="BM403" s="25" t="s">
        <v>2180</v>
      </c>
    </row>
    <row r="404" spans="2:65" s="1" customFormat="1" ht="13.5">
      <c r="B404" s="42"/>
      <c r="C404" s="64"/>
      <c r="D404" s="214" t="s">
        <v>210</v>
      </c>
      <c r="E404" s="64"/>
      <c r="F404" s="215" t="s">
        <v>2179</v>
      </c>
      <c r="G404" s="64"/>
      <c r="H404" s="64"/>
      <c r="I404" s="173"/>
      <c r="J404" s="64"/>
      <c r="K404" s="64"/>
      <c r="L404" s="62"/>
      <c r="M404" s="216"/>
      <c r="N404" s="43"/>
      <c r="O404" s="43"/>
      <c r="P404" s="43"/>
      <c r="Q404" s="43"/>
      <c r="R404" s="43"/>
      <c r="S404" s="43"/>
      <c r="T404" s="79"/>
      <c r="AT404" s="25" t="s">
        <v>210</v>
      </c>
      <c r="AU404" s="25" t="s">
        <v>86</v>
      </c>
    </row>
    <row r="405" spans="2:65" s="12" customFormat="1" ht="13.5">
      <c r="B405" s="220"/>
      <c r="C405" s="221"/>
      <c r="D405" s="214" t="s">
        <v>284</v>
      </c>
      <c r="E405" s="222" t="s">
        <v>21</v>
      </c>
      <c r="F405" s="223" t="s">
        <v>2181</v>
      </c>
      <c r="G405" s="221"/>
      <c r="H405" s="224">
        <v>1.5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284</v>
      </c>
      <c r="AU405" s="230" t="s">
        <v>86</v>
      </c>
      <c r="AV405" s="12" t="s">
        <v>86</v>
      </c>
      <c r="AW405" s="12" t="s">
        <v>39</v>
      </c>
      <c r="AX405" s="12" t="s">
        <v>84</v>
      </c>
      <c r="AY405" s="230" t="s">
        <v>201</v>
      </c>
    </row>
    <row r="406" spans="2:65" s="1" customFormat="1" ht="25.5" customHeight="1">
      <c r="B406" s="42"/>
      <c r="C406" s="255" t="s">
        <v>833</v>
      </c>
      <c r="D406" s="255" t="s">
        <v>497</v>
      </c>
      <c r="E406" s="256" t="s">
        <v>2182</v>
      </c>
      <c r="F406" s="257" t="s">
        <v>2183</v>
      </c>
      <c r="G406" s="258" t="s">
        <v>311</v>
      </c>
      <c r="H406" s="259">
        <v>1.5</v>
      </c>
      <c r="I406" s="260"/>
      <c r="J406" s="261">
        <f>ROUND(I406*H406,2)</f>
        <v>0</v>
      </c>
      <c r="K406" s="257" t="s">
        <v>21</v>
      </c>
      <c r="L406" s="262"/>
      <c r="M406" s="263" t="s">
        <v>21</v>
      </c>
      <c r="N406" s="264" t="s">
        <v>47</v>
      </c>
      <c r="O406" s="43"/>
      <c r="P406" s="211">
        <f>O406*H406</f>
        <v>0</v>
      </c>
      <c r="Q406" s="211">
        <v>0.12664</v>
      </c>
      <c r="R406" s="211">
        <f>Q406*H406</f>
        <v>0.18996000000000002</v>
      </c>
      <c r="S406" s="211">
        <v>0</v>
      </c>
      <c r="T406" s="212">
        <f>S406*H406</f>
        <v>0</v>
      </c>
      <c r="AR406" s="25" t="s">
        <v>235</v>
      </c>
      <c r="AT406" s="25" t="s">
        <v>497</v>
      </c>
      <c r="AU406" s="25" t="s">
        <v>86</v>
      </c>
      <c r="AY406" s="25" t="s">
        <v>201</v>
      </c>
      <c r="BE406" s="213">
        <f>IF(N406="základní",J406,0)</f>
        <v>0</v>
      </c>
      <c r="BF406" s="213">
        <f>IF(N406="snížená",J406,0)</f>
        <v>0</v>
      </c>
      <c r="BG406" s="213">
        <f>IF(N406="zákl. přenesená",J406,0)</f>
        <v>0</v>
      </c>
      <c r="BH406" s="213">
        <f>IF(N406="sníž. přenesená",J406,0)</f>
        <v>0</v>
      </c>
      <c r="BI406" s="213">
        <f>IF(N406="nulová",J406,0)</f>
        <v>0</v>
      </c>
      <c r="BJ406" s="25" t="s">
        <v>84</v>
      </c>
      <c r="BK406" s="213">
        <f>ROUND(I406*H406,2)</f>
        <v>0</v>
      </c>
      <c r="BL406" s="25" t="s">
        <v>219</v>
      </c>
      <c r="BM406" s="25" t="s">
        <v>2184</v>
      </c>
    </row>
    <row r="407" spans="2:65" s="1" customFormat="1" ht="27">
      <c r="B407" s="42"/>
      <c r="C407" s="64"/>
      <c r="D407" s="214" t="s">
        <v>210</v>
      </c>
      <c r="E407" s="64"/>
      <c r="F407" s="215" t="s">
        <v>2183</v>
      </c>
      <c r="G407" s="64"/>
      <c r="H407" s="64"/>
      <c r="I407" s="173"/>
      <c r="J407" s="64"/>
      <c r="K407" s="64"/>
      <c r="L407" s="62"/>
      <c r="M407" s="216"/>
      <c r="N407" s="43"/>
      <c r="O407" s="43"/>
      <c r="P407" s="43"/>
      <c r="Q407" s="43"/>
      <c r="R407" s="43"/>
      <c r="S407" s="43"/>
      <c r="T407" s="79"/>
      <c r="AT407" s="25" t="s">
        <v>210</v>
      </c>
      <c r="AU407" s="25" t="s">
        <v>86</v>
      </c>
    </row>
    <row r="408" spans="2:65" s="12" customFormat="1" ht="13.5">
      <c r="B408" s="220"/>
      <c r="C408" s="221"/>
      <c r="D408" s="214" t="s">
        <v>284</v>
      </c>
      <c r="E408" s="222" t="s">
        <v>21</v>
      </c>
      <c r="F408" s="223" t="s">
        <v>2185</v>
      </c>
      <c r="G408" s="221"/>
      <c r="H408" s="224">
        <v>0.75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284</v>
      </c>
      <c r="AU408" s="230" t="s">
        <v>86</v>
      </c>
      <c r="AV408" s="12" t="s">
        <v>86</v>
      </c>
      <c r="AW408" s="12" t="s">
        <v>39</v>
      </c>
      <c r="AX408" s="12" t="s">
        <v>76</v>
      </c>
      <c r="AY408" s="230" t="s">
        <v>201</v>
      </c>
    </row>
    <row r="409" spans="2:65" s="12" customFormat="1" ht="13.5">
      <c r="B409" s="220"/>
      <c r="C409" s="221"/>
      <c r="D409" s="214" t="s">
        <v>284</v>
      </c>
      <c r="E409" s="222" t="s">
        <v>21</v>
      </c>
      <c r="F409" s="223" t="s">
        <v>2186</v>
      </c>
      <c r="G409" s="221"/>
      <c r="H409" s="224">
        <v>0.75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284</v>
      </c>
      <c r="AU409" s="230" t="s">
        <v>86</v>
      </c>
      <c r="AV409" s="12" t="s">
        <v>86</v>
      </c>
      <c r="AW409" s="12" t="s">
        <v>39</v>
      </c>
      <c r="AX409" s="12" t="s">
        <v>76</v>
      </c>
      <c r="AY409" s="230" t="s">
        <v>201</v>
      </c>
    </row>
    <row r="410" spans="2:65" s="13" customFormat="1" ht="13.5">
      <c r="B410" s="231"/>
      <c r="C410" s="232"/>
      <c r="D410" s="214" t="s">
        <v>284</v>
      </c>
      <c r="E410" s="233" t="s">
        <v>21</v>
      </c>
      <c r="F410" s="234" t="s">
        <v>293</v>
      </c>
      <c r="G410" s="232"/>
      <c r="H410" s="235">
        <v>1.5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284</v>
      </c>
      <c r="AU410" s="241" t="s">
        <v>86</v>
      </c>
      <c r="AV410" s="13" t="s">
        <v>219</v>
      </c>
      <c r="AW410" s="13" t="s">
        <v>39</v>
      </c>
      <c r="AX410" s="13" t="s">
        <v>84</v>
      </c>
      <c r="AY410" s="241" t="s">
        <v>201</v>
      </c>
    </row>
    <row r="411" spans="2:65" s="1" customFormat="1" ht="25.5" customHeight="1">
      <c r="B411" s="42"/>
      <c r="C411" s="202" t="s">
        <v>839</v>
      </c>
      <c r="D411" s="202" t="s">
        <v>204</v>
      </c>
      <c r="E411" s="203" t="s">
        <v>2187</v>
      </c>
      <c r="F411" s="204" t="s">
        <v>2188</v>
      </c>
      <c r="G411" s="205" t="s">
        <v>229</v>
      </c>
      <c r="H411" s="206">
        <v>1</v>
      </c>
      <c r="I411" s="207"/>
      <c r="J411" s="208">
        <f>ROUND(I411*H411,2)</f>
        <v>0</v>
      </c>
      <c r="K411" s="204" t="s">
        <v>21</v>
      </c>
      <c r="L411" s="62"/>
      <c r="M411" s="209" t="s">
        <v>21</v>
      </c>
      <c r="N411" s="210" t="s">
        <v>47</v>
      </c>
      <c r="O411" s="43"/>
      <c r="P411" s="211">
        <f>O411*H411</f>
        <v>0</v>
      </c>
      <c r="Q411" s="211">
        <v>1.7919799999999999</v>
      </c>
      <c r="R411" s="211">
        <f>Q411*H411</f>
        <v>1.7919799999999999</v>
      </c>
      <c r="S411" s="211">
        <v>0</v>
      </c>
      <c r="T411" s="212">
        <f>S411*H411</f>
        <v>0</v>
      </c>
      <c r="AR411" s="25" t="s">
        <v>219</v>
      </c>
      <c r="AT411" s="25" t="s">
        <v>204</v>
      </c>
      <c r="AU411" s="25" t="s">
        <v>86</v>
      </c>
      <c r="AY411" s="25" t="s">
        <v>201</v>
      </c>
      <c r="BE411" s="213">
        <f>IF(N411="základní",J411,0)</f>
        <v>0</v>
      </c>
      <c r="BF411" s="213">
        <f>IF(N411="snížená",J411,0)</f>
        <v>0</v>
      </c>
      <c r="BG411" s="213">
        <f>IF(N411="zákl. přenesená",J411,0)</f>
        <v>0</v>
      </c>
      <c r="BH411" s="213">
        <f>IF(N411="sníž. přenesená",J411,0)</f>
        <v>0</v>
      </c>
      <c r="BI411" s="213">
        <f>IF(N411="nulová",J411,0)</f>
        <v>0</v>
      </c>
      <c r="BJ411" s="25" t="s">
        <v>84</v>
      </c>
      <c r="BK411" s="213">
        <f>ROUND(I411*H411,2)</f>
        <v>0</v>
      </c>
      <c r="BL411" s="25" t="s">
        <v>219</v>
      </c>
      <c r="BM411" s="25" t="s">
        <v>2189</v>
      </c>
    </row>
    <row r="412" spans="2:65" s="1" customFormat="1" ht="13.5">
      <c r="B412" s="42"/>
      <c r="C412" s="64"/>
      <c r="D412" s="214" t="s">
        <v>210</v>
      </c>
      <c r="E412" s="64"/>
      <c r="F412" s="215" t="s">
        <v>2188</v>
      </c>
      <c r="G412" s="64"/>
      <c r="H412" s="64"/>
      <c r="I412" s="173"/>
      <c r="J412" s="64"/>
      <c r="K412" s="64"/>
      <c r="L412" s="62"/>
      <c r="M412" s="216"/>
      <c r="N412" s="43"/>
      <c r="O412" s="43"/>
      <c r="P412" s="43"/>
      <c r="Q412" s="43"/>
      <c r="R412" s="43"/>
      <c r="S412" s="43"/>
      <c r="T412" s="79"/>
      <c r="AT412" s="25" t="s">
        <v>210</v>
      </c>
      <c r="AU412" s="25" t="s">
        <v>86</v>
      </c>
    </row>
    <row r="413" spans="2:65" s="12" customFormat="1" ht="13.5">
      <c r="B413" s="220"/>
      <c r="C413" s="221"/>
      <c r="D413" s="214" t="s">
        <v>284</v>
      </c>
      <c r="E413" s="222" t="s">
        <v>21</v>
      </c>
      <c r="F413" s="223" t="s">
        <v>2190</v>
      </c>
      <c r="G413" s="221"/>
      <c r="H413" s="224">
        <v>1</v>
      </c>
      <c r="I413" s="225"/>
      <c r="J413" s="221"/>
      <c r="K413" s="221"/>
      <c r="L413" s="226"/>
      <c r="M413" s="227"/>
      <c r="N413" s="228"/>
      <c r="O413" s="228"/>
      <c r="P413" s="228"/>
      <c r="Q413" s="228"/>
      <c r="R413" s="228"/>
      <c r="S413" s="228"/>
      <c r="T413" s="229"/>
      <c r="AT413" s="230" t="s">
        <v>284</v>
      </c>
      <c r="AU413" s="230" t="s">
        <v>86</v>
      </c>
      <c r="AV413" s="12" t="s">
        <v>86</v>
      </c>
      <c r="AW413" s="12" t="s">
        <v>39</v>
      </c>
      <c r="AX413" s="12" t="s">
        <v>84</v>
      </c>
      <c r="AY413" s="230" t="s">
        <v>201</v>
      </c>
    </row>
    <row r="414" spans="2:65" s="1" customFormat="1" ht="16.5" customHeight="1">
      <c r="B414" s="42"/>
      <c r="C414" s="255" t="s">
        <v>844</v>
      </c>
      <c r="D414" s="255" t="s">
        <v>497</v>
      </c>
      <c r="E414" s="256" t="s">
        <v>2191</v>
      </c>
      <c r="F414" s="257" t="s">
        <v>2192</v>
      </c>
      <c r="G414" s="258" t="s">
        <v>229</v>
      </c>
      <c r="H414" s="259">
        <v>1</v>
      </c>
      <c r="I414" s="260"/>
      <c r="J414" s="261">
        <f>ROUND(I414*H414,2)</f>
        <v>0</v>
      </c>
      <c r="K414" s="257" t="s">
        <v>21</v>
      </c>
      <c r="L414" s="262"/>
      <c r="M414" s="263" t="s">
        <v>21</v>
      </c>
      <c r="N414" s="264" t="s">
        <v>47</v>
      </c>
      <c r="O414" s="43"/>
      <c r="P414" s="211">
        <f>O414*H414</f>
        <v>0</v>
      </c>
      <c r="Q414" s="211">
        <v>6.4000000000000003E-3</v>
      </c>
      <c r="R414" s="211">
        <f>Q414*H414</f>
        <v>6.4000000000000003E-3</v>
      </c>
      <c r="S414" s="211">
        <v>0</v>
      </c>
      <c r="T414" s="212">
        <f>S414*H414</f>
        <v>0</v>
      </c>
      <c r="AR414" s="25" t="s">
        <v>235</v>
      </c>
      <c r="AT414" s="25" t="s">
        <v>497</v>
      </c>
      <c r="AU414" s="25" t="s">
        <v>86</v>
      </c>
      <c r="AY414" s="25" t="s">
        <v>201</v>
      </c>
      <c r="BE414" s="213">
        <f>IF(N414="základní",J414,0)</f>
        <v>0</v>
      </c>
      <c r="BF414" s="213">
        <f>IF(N414="snížená",J414,0)</f>
        <v>0</v>
      </c>
      <c r="BG414" s="213">
        <f>IF(N414="zákl. přenesená",J414,0)</f>
        <v>0</v>
      </c>
      <c r="BH414" s="213">
        <f>IF(N414="sníž. přenesená",J414,0)</f>
        <v>0</v>
      </c>
      <c r="BI414" s="213">
        <f>IF(N414="nulová",J414,0)</f>
        <v>0</v>
      </c>
      <c r="BJ414" s="25" t="s">
        <v>84</v>
      </c>
      <c r="BK414" s="213">
        <f>ROUND(I414*H414,2)</f>
        <v>0</v>
      </c>
      <c r="BL414" s="25" t="s">
        <v>219</v>
      </c>
      <c r="BM414" s="25" t="s">
        <v>2193</v>
      </c>
    </row>
    <row r="415" spans="2:65" s="1" customFormat="1" ht="13.5">
      <c r="B415" s="42"/>
      <c r="C415" s="64"/>
      <c r="D415" s="214" t="s">
        <v>210</v>
      </c>
      <c r="E415" s="64"/>
      <c r="F415" s="215" t="s">
        <v>2192</v>
      </c>
      <c r="G415" s="64"/>
      <c r="H415" s="64"/>
      <c r="I415" s="173"/>
      <c r="J415" s="64"/>
      <c r="K415" s="64"/>
      <c r="L415" s="62"/>
      <c r="M415" s="216"/>
      <c r="N415" s="43"/>
      <c r="O415" s="43"/>
      <c r="P415" s="43"/>
      <c r="Q415" s="43"/>
      <c r="R415" s="43"/>
      <c r="S415" s="43"/>
      <c r="T415" s="79"/>
      <c r="AT415" s="25" t="s">
        <v>210</v>
      </c>
      <c r="AU415" s="25" t="s">
        <v>86</v>
      </c>
    </row>
    <row r="416" spans="2:65" s="1" customFormat="1" ht="25.5" customHeight="1">
      <c r="B416" s="42"/>
      <c r="C416" s="202" t="s">
        <v>849</v>
      </c>
      <c r="D416" s="202" t="s">
        <v>204</v>
      </c>
      <c r="E416" s="203" t="s">
        <v>2194</v>
      </c>
      <c r="F416" s="204" t="s">
        <v>2195</v>
      </c>
      <c r="G416" s="205" t="s">
        <v>311</v>
      </c>
      <c r="H416" s="206">
        <v>118</v>
      </c>
      <c r="I416" s="207"/>
      <c r="J416" s="208">
        <f>ROUND(I416*H416,2)</f>
        <v>0</v>
      </c>
      <c r="K416" s="204" t="s">
        <v>214</v>
      </c>
      <c r="L416" s="62"/>
      <c r="M416" s="209" t="s">
        <v>21</v>
      </c>
      <c r="N416" s="210" t="s">
        <v>47</v>
      </c>
      <c r="O416" s="43"/>
      <c r="P416" s="211">
        <f>O416*H416</f>
        <v>0</v>
      </c>
      <c r="Q416" s="211">
        <v>1.0000000000000001E-5</v>
      </c>
      <c r="R416" s="211">
        <f>Q416*H416</f>
        <v>1.1800000000000001E-3</v>
      </c>
      <c r="S416" s="211">
        <v>0</v>
      </c>
      <c r="T416" s="212">
        <f>S416*H416</f>
        <v>0</v>
      </c>
      <c r="AR416" s="25" t="s">
        <v>219</v>
      </c>
      <c r="AT416" s="25" t="s">
        <v>204</v>
      </c>
      <c r="AU416" s="25" t="s">
        <v>86</v>
      </c>
      <c r="AY416" s="25" t="s">
        <v>201</v>
      </c>
      <c r="BE416" s="213">
        <f>IF(N416="základní",J416,0)</f>
        <v>0</v>
      </c>
      <c r="BF416" s="213">
        <f>IF(N416="snížená",J416,0)</f>
        <v>0</v>
      </c>
      <c r="BG416" s="213">
        <f>IF(N416="zákl. přenesená",J416,0)</f>
        <v>0</v>
      </c>
      <c r="BH416" s="213">
        <f>IF(N416="sníž. přenesená",J416,0)</f>
        <v>0</v>
      </c>
      <c r="BI416" s="213">
        <f>IF(N416="nulová",J416,0)</f>
        <v>0</v>
      </c>
      <c r="BJ416" s="25" t="s">
        <v>84</v>
      </c>
      <c r="BK416" s="213">
        <f>ROUND(I416*H416,2)</f>
        <v>0</v>
      </c>
      <c r="BL416" s="25" t="s">
        <v>219</v>
      </c>
      <c r="BM416" s="25" t="s">
        <v>2196</v>
      </c>
    </row>
    <row r="417" spans="2:65" s="1" customFormat="1" ht="13.5">
      <c r="B417" s="42"/>
      <c r="C417" s="64"/>
      <c r="D417" s="214" t="s">
        <v>210</v>
      </c>
      <c r="E417" s="64"/>
      <c r="F417" s="215" t="s">
        <v>2197</v>
      </c>
      <c r="G417" s="64"/>
      <c r="H417" s="64"/>
      <c r="I417" s="173"/>
      <c r="J417" s="64"/>
      <c r="K417" s="64"/>
      <c r="L417" s="62"/>
      <c r="M417" s="216"/>
      <c r="N417" s="43"/>
      <c r="O417" s="43"/>
      <c r="P417" s="43"/>
      <c r="Q417" s="43"/>
      <c r="R417" s="43"/>
      <c r="S417" s="43"/>
      <c r="T417" s="79"/>
      <c r="AT417" s="25" t="s">
        <v>210</v>
      </c>
      <c r="AU417" s="25" t="s">
        <v>86</v>
      </c>
    </row>
    <row r="418" spans="2:65" s="12" customFormat="1" ht="13.5">
      <c r="B418" s="220"/>
      <c r="C418" s="221"/>
      <c r="D418" s="214" t="s">
        <v>284</v>
      </c>
      <c r="E418" s="222" t="s">
        <v>21</v>
      </c>
      <c r="F418" s="223" t="s">
        <v>2198</v>
      </c>
      <c r="G418" s="221"/>
      <c r="H418" s="224">
        <v>118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284</v>
      </c>
      <c r="AU418" s="230" t="s">
        <v>86</v>
      </c>
      <c r="AV418" s="12" t="s">
        <v>86</v>
      </c>
      <c r="AW418" s="12" t="s">
        <v>39</v>
      </c>
      <c r="AX418" s="12" t="s">
        <v>84</v>
      </c>
      <c r="AY418" s="230" t="s">
        <v>201</v>
      </c>
    </row>
    <row r="419" spans="2:65" s="1" customFormat="1" ht="16.5" customHeight="1">
      <c r="B419" s="42"/>
      <c r="C419" s="255" t="s">
        <v>854</v>
      </c>
      <c r="D419" s="255" t="s">
        <v>497</v>
      </c>
      <c r="E419" s="256" t="s">
        <v>2199</v>
      </c>
      <c r="F419" s="257" t="s">
        <v>2200</v>
      </c>
      <c r="G419" s="258" t="s">
        <v>311</v>
      </c>
      <c r="H419" s="259">
        <v>119.77</v>
      </c>
      <c r="I419" s="260"/>
      <c r="J419" s="261">
        <f>ROUND(I419*H419,2)</f>
        <v>0</v>
      </c>
      <c r="K419" s="257" t="s">
        <v>214</v>
      </c>
      <c r="L419" s="262"/>
      <c r="M419" s="263" t="s">
        <v>21</v>
      </c>
      <c r="N419" s="264" t="s">
        <v>47</v>
      </c>
      <c r="O419" s="43"/>
      <c r="P419" s="211">
        <f>O419*H419</f>
        <v>0</v>
      </c>
      <c r="Q419" s="211">
        <v>5.1399999999999996E-3</v>
      </c>
      <c r="R419" s="211">
        <f>Q419*H419</f>
        <v>0.61561779999999988</v>
      </c>
      <c r="S419" s="211">
        <v>0</v>
      </c>
      <c r="T419" s="212">
        <f>S419*H419</f>
        <v>0</v>
      </c>
      <c r="AR419" s="25" t="s">
        <v>235</v>
      </c>
      <c r="AT419" s="25" t="s">
        <v>497</v>
      </c>
      <c r="AU419" s="25" t="s">
        <v>86</v>
      </c>
      <c r="AY419" s="25" t="s">
        <v>201</v>
      </c>
      <c r="BE419" s="213">
        <f>IF(N419="základní",J419,0)</f>
        <v>0</v>
      </c>
      <c r="BF419" s="213">
        <f>IF(N419="snížená",J419,0)</f>
        <v>0</v>
      </c>
      <c r="BG419" s="213">
        <f>IF(N419="zákl. přenesená",J419,0)</f>
        <v>0</v>
      </c>
      <c r="BH419" s="213">
        <f>IF(N419="sníž. přenesená",J419,0)</f>
        <v>0</v>
      </c>
      <c r="BI419" s="213">
        <f>IF(N419="nulová",J419,0)</f>
        <v>0</v>
      </c>
      <c r="BJ419" s="25" t="s">
        <v>84</v>
      </c>
      <c r="BK419" s="213">
        <f>ROUND(I419*H419,2)</f>
        <v>0</v>
      </c>
      <c r="BL419" s="25" t="s">
        <v>219</v>
      </c>
      <c r="BM419" s="25" t="s">
        <v>2201</v>
      </c>
    </row>
    <row r="420" spans="2:65" s="1" customFormat="1" ht="13.5">
      <c r="B420" s="42"/>
      <c r="C420" s="64"/>
      <c r="D420" s="214" t="s">
        <v>210</v>
      </c>
      <c r="E420" s="64"/>
      <c r="F420" s="215" t="s">
        <v>2200</v>
      </c>
      <c r="G420" s="64"/>
      <c r="H420" s="64"/>
      <c r="I420" s="173"/>
      <c r="J420" s="64"/>
      <c r="K420" s="64"/>
      <c r="L420" s="62"/>
      <c r="M420" s="216"/>
      <c r="N420" s="43"/>
      <c r="O420" s="43"/>
      <c r="P420" s="43"/>
      <c r="Q420" s="43"/>
      <c r="R420" s="43"/>
      <c r="S420" s="43"/>
      <c r="T420" s="79"/>
      <c r="AT420" s="25" t="s">
        <v>210</v>
      </c>
      <c r="AU420" s="25" t="s">
        <v>86</v>
      </c>
    </row>
    <row r="421" spans="2:65" s="12" customFormat="1" ht="13.5">
      <c r="B421" s="220"/>
      <c r="C421" s="221"/>
      <c r="D421" s="214" t="s">
        <v>284</v>
      </c>
      <c r="E421" s="222" t="s">
        <v>21</v>
      </c>
      <c r="F421" s="223" t="s">
        <v>2202</v>
      </c>
      <c r="G421" s="221"/>
      <c r="H421" s="224">
        <v>119.77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284</v>
      </c>
      <c r="AU421" s="230" t="s">
        <v>86</v>
      </c>
      <c r="AV421" s="12" t="s">
        <v>86</v>
      </c>
      <c r="AW421" s="12" t="s">
        <v>39</v>
      </c>
      <c r="AX421" s="12" t="s">
        <v>84</v>
      </c>
      <c r="AY421" s="230" t="s">
        <v>201</v>
      </c>
    </row>
    <row r="422" spans="2:65" s="1" customFormat="1" ht="25.5" customHeight="1">
      <c r="B422" s="42"/>
      <c r="C422" s="202" t="s">
        <v>859</v>
      </c>
      <c r="D422" s="202" t="s">
        <v>204</v>
      </c>
      <c r="E422" s="203" t="s">
        <v>2203</v>
      </c>
      <c r="F422" s="204" t="s">
        <v>2204</v>
      </c>
      <c r="G422" s="205" t="s">
        <v>229</v>
      </c>
      <c r="H422" s="206">
        <v>8</v>
      </c>
      <c r="I422" s="207"/>
      <c r="J422" s="208">
        <f>ROUND(I422*H422,2)</f>
        <v>0</v>
      </c>
      <c r="K422" s="204" t="s">
        <v>214</v>
      </c>
      <c r="L422" s="62"/>
      <c r="M422" s="209" t="s">
        <v>21</v>
      </c>
      <c r="N422" s="210" t="s">
        <v>47</v>
      </c>
      <c r="O422" s="43"/>
      <c r="P422" s="211">
        <f>O422*H422</f>
        <v>0</v>
      </c>
      <c r="Q422" s="211">
        <v>0</v>
      </c>
      <c r="R422" s="211">
        <f>Q422*H422</f>
        <v>0</v>
      </c>
      <c r="S422" s="211">
        <v>0</v>
      </c>
      <c r="T422" s="212">
        <f>S422*H422</f>
        <v>0</v>
      </c>
      <c r="AR422" s="25" t="s">
        <v>219</v>
      </c>
      <c r="AT422" s="25" t="s">
        <v>204</v>
      </c>
      <c r="AU422" s="25" t="s">
        <v>86</v>
      </c>
      <c r="AY422" s="25" t="s">
        <v>201</v>
      </c>
      <c r="BE422" s="213">
        <f>IF(N422="základní",J422,0)</f>
        <v>0</v>
      </c>
      <c r="BF422" s="213">
        <f>IF(N422="snížená",J422,0)</f>
        <v>0</v>
      </c>
      <c r="BG422" s="213">
        <f>IF(N422="zákl. přenesená",J422,0)</f>
        <v>0</v>
      </c>
      <c r="BH422" s="213">
        <f>IF(N422="sníž. přenesená",J422,0)</f>
        <v>0</v>
      </c>
      <c r="BI422" s="213">
        <f>IF(N422="nulová",J422,0)</f>
        <v>0</v>
      </c>
      <c r="BJ422" s="25" t="s">
        <v>84</v>
      </c>
      <c r="BK422" s="213">
        <f>ROUND(I422*H422,2)</f>
        <v>0</v>
      </c>
      <c r="BL422" s="25" t="s">
        <v>219</v>
      </c>
      <c r="BM422" s="25" t="s">
        <v>2205</v>
      </c>
    </row>
    <row r="423" spans="2:65" s="1" customFormat="1" ht="27">
      <c r="B423" s="42"/>
      <c r="C423" s="64"/>
      <c r="D423" s="214" t="s">
        <v>210</v>
      </c>
      <c r="E423" s="64"/>
      <c r="F423" s="215" t="s">
        <v>2206</v>
      </c>
      <c r="G423" s="64"/>
      <c r="H423" s="64"/>
      <c r="I423" s="173"/>
      <c r="J423" s="64"/>
      <c r="K423" s="64"/>
      <c r="L423" s="62"/>
      <c r="M423" s="216"/>
      <c r="N423" s="43"/>
      <c r="O423" s="43"/>
      <c r="P423" s="43"/>
      <c r="Q423" s="43"/>
      <c r="R423" s="43"/>
      <c r="S423" s="43"/>
      <c r="T423" s="79"/>
      <c r="AT423" s="25" t="s">
        <v>210</v>
      </c>
      <c r="AU423" s="25" t="s">
        <v>86</v>
      </c>
    </row>
    <row r="424" spans="2:65" s="12" customFormat="1" ht="13.5">
      <c r="B424" s="220"/>
      <c r="C424" s="221"/>
      <c r="D424" s="214" t="s">
        <v>284</v>
      </c>
      <c r="E424" s="222" t="s">
        <v>21</v>
      </c>
      <c r="F424" s="223" t="s">
        <v>2207</v>
      </c>
      <c r="G424" s="221"/>
      <c r="H424" s="224">
        <v>8</v>
      </c>
      <c r="I424" s="225"/>
      <c r="J424" s="221"/>
      <c r="K424" s="221"/>
      <c r="L424" s="226"/>
      <c r="M424" s="227"/>
      <c r="N424" s="228"/>
      <c r="O424" s="228"/>
      <c r="P424" s="228"/>
      <c r="Q424" s="228"/>
      <c r="R424" s="228"/>
      <c r="S424" s="228"/>
      <c r="T424" s="229"/>
      <c r="AT424" s="230" t="s">
        <v>284</v>
      </c>
      <c r="AU424" s="230" t="s">
        <v>86</v>
      </c>
      <c r="AV424" s="12" t="s">
        <v>86</v>
      </c>
      <c r="AW424" s="12" t="s">
        <v>39</v>
      </c>
      <c r="AX424" s="12" t="s">
        <v>84</v>
      </c>
      <c r="AY424" s="230" t="s">
        <v>201</v>
      </c>
    </row>
    <row r="425" spans="2:65" s="1" customFormat="1" ht="16.5" customHeight="1">
      <c r="B425" s="42"/>
      <c r="C425" s="255" t="s">
        <v>864</v>
      </c>
      <c r="D425" s="255" t="s">
        <v>497</v>
      </c>
      <c r="E425" s="256" t="s">
        <v>2208</v>
      </c>
      <c r="F425" s="257" t="s">
        <v>2209</v>
      </c>
      <c r="G425" s="258" t="s">
        <v>229</v>
      </c>
      <c r="H425" s="259">
        <v>8</v>
      </c>
      <c r="I425" s="260"/>
      <c r="J425" s="261">
        <f>ROUND(I425*H425,2)</f>
        <v>0</v>
      </c>
      <c r="K425" s="257" t="s">
        <v>214</v>
      </c>
      <c r="L425" s="262"/>
      <c r="M425" s="263" t="s">
        <v>21</v>
      </c>
      <c r="N425" s="264" t="s">
        <v>47</v>
      </c>
      <c r="O425" s="43"/>
      <c r="P425" s="211">
        <f>O425*H425</f>
        <v>0</v>
      </c>
      <c r="Q425" s="211">
        <v>1.6000000000000001E-3</v>
      </c>
      <c r="R425" s="211">
        <f>Q425*H425</f>
        <v>1.2800000000000001E-2</v>
      </c>
      <c r="S425" s="211">
        <v>0</v>
      </c>
      <c r="T425" s="212">
        <f>S425*H425</f>
        <v>0</v>
      </c>
      <c r="AR425" s="25" t="s">
        <v>235</v>
      </c>
      <c r="AT425" s="25" t="s">
        <v>497</v>
      </c>
      <c r="AU425" s="25" t="s">
        <v>86</v>
      </c>
      <c r="AY425" s="25" t="s">
        <v>201</v>
      </c>
      <c r="BE425" s="213">
        <f>IF(N425="základní",J425,0)</f>
        <v>0</v>
      </c>
      <c r="BF425" s="213">
        <f>IF(N425="snížená",J425,0)</f>
        <v>0</v>
      </c>
      <c r="BG425" s="213">
        <f>IF(N425="zákl. přenesená",J425,0)</f>
        <v>0</v>
      </c>
      <c r="BH425" s="213">
        <f>IF(N425="sníž. přenesená",J425,0)</f>
        <v>0</v>
      </c>
      <c r="BI425" s="213">
        <f>IF(N425="nulová",J425,0)</f>
        <v>0</v>
      </c>
      <c r="BJ425" s="25" t="s">
        <v>84</v>
      </c>
      <c r="BK425" s="213">
        <f>ROUND(I425*H425,2)</f>
        <v>0</v>
      </c>
      <c r="BL425" s="25" t="s">
        <v>219</v>
      </c>
      <c r="BM425" s="25" t="s">
        <v>2210</v>
      </c>
    </row>
    <row r="426" spans="2:65" s="1" customFormat="1" ht="13.5">
      <c r="B426" s="42"/>
      <c r="C426" s="64"/>
      <c r="D426" s="214" t="s">
        <v>210</v>
      </c>
      <c r="E426" s="64"/>
      <c r="F426" s="215" t="s">
        <v>2209</v>
      </c>
      <c r="G426" s="64"/>
      <c r="H426" s="64"/>
      <c r="I426" s="173"/>
      <c r="J426" s="64"/>
      <c r="K426" s="64"/>
      <c r="L426" s="62"/>
      <c r="M426" s="216"/>
      <c r="N426" s="43"/>
      <c r="O426" s="43"/>
      <c r="P426" s="43"/>
      <c r="Q426" s="43"/>
      <c r="R426" s="43"/>
      <c r="S426" s="43"/>
      <c r="T426" s="79"/>
      <c r="AT426" s="25" t="s">
        <v>210</v>
      </c>
      <c r="AU426" s="25" t="s">
        <v>86</v>
      </c>
    </row>
    <row r="427" spans="2:65" s="1" customFormat="1" ht="16.5" customHeight="1">
      <c r="B427" s="42"/>
      <c r="C427" s="202" t="s">
        <v>869</v>
      </c>
      <c r="D427" s="202" t="s">
        <v>204</v>
      </c>
      <c r="E427" s="203" t="s">
        <v>2211</v>
      </c>
      <c r="F427" s="204" t="s">
        <v>2212</v>
      </c>
      <c r="G427" s="205" t="s">
        <v>311</v>
      </c>
      <c r="H427" s="206">
        <v>118</v>
      </c>
      <c r="I427" s="207"/>
      <c r="J427" s="208">
        <f>ROUND(I427*H427,2)</f>
        <v>0</v>
      </c>
      <c r="K427" s="204" t="s">
        <v>21</v>
      </c>
      <c r="L427" s="62"/>
      <c r="M427" s="209" t="s">
        <v>21</v>
      </c>
      <c r="N427" s="210" t="s">
        <v>47</v>
      </c>
      <c r="O427" s="43"/>
      <c r="P427" s="211">
        <f>O427*H427</f>
        <v>0</v>
      </c>
      <c r="Q427" s="211">
        <v>1E-4</v>
      </c>
      <c r="R427" s="211">
        <f>Q427*H427</f>
        <v>1.18E-2</v>
      </c>
      <c r="S427" s="211">
        <v>0</v>
      </c>
      <c r="T427" s="212">
        <f>S427*H427</f>
        <v>0</v>
      </c>
      <c r="AR427" s="25" t="s">
        <v>219</v>
      </c>
      <c r="AT427" s="25" t="s">
        <v>204</v>
      </c>
      <c r="AU427" s="25" t="s">
        <v>86</v>
      </c>
      <c r="AY427" s="25" t="s">
        <v>201</v>
      </c>
      <c r="BE427" s="213">
        <f>IF(N427="základní",J427,0)</f>
        <v>0</v>
      </c>
      <c r="BF427" s="213">
        <f>IF(N427="snížená",J427,0)</f>
        <v>0</v>
      </c>
      <c r="BG427" s="213">
        <f>IF(N427="zákl. přenesená",J427,0)</f>
        <v>0</v>
      </c>
      <c r="BH427" s="213">
        <f>IF(N427="sníž. přenesená",J427,0)</f>
        <v>0</v>
      </c>
      <c r="BI427" s="213">
        <f>IF(N427="nulová",J427,0)</f>
        <v>0</v>
      </c>
      <c r="BJ427" s="25" t="s">
        <v>84</v>
      </c>
      <c r="BK427" s="213">
        <f>ROUND(I427*H427,2)</f>
        <v>0</v>
      </c>
      <c r="BL427" s="25" t="s">
        <v>219</v>
      </c>
      <c r="BM427" s="25" t="s">
        <v>2213</v>
      </c>
    </row>
    <row r="428" spans="2:65" s="1" customFormat="1" ht="13.5">
      <c r="B428" s="42"/>
      <c r="C428" s="64"/>
      <c r="D428" s="214" t="s">
        <v>210</v>
      </c>
      <c r="E428" s="64"/>
      <c r="F428" s="215" t="s">
        <v>2212</v>
      </c>
      <c r="G428" s="64"/>
      <c r="H428" s="64"/>
      <c r="I428" s="173"/>
      <c r="J428" s="64"/>
      <c r="K428" s="64"/>
      <c r="L428" s="62"/>
      <c r="M428" s="216"/>
      <c r="N428" s="43"/>
      <c r="O428" s="43"/>
      <c r="P428" s="43"/>
      <c r="Q428" s="43"/>
      <c r="R428" s="43"/>
      <c r="S428" s="43"/>
      <c r="T428" s="79"/>
      <c r="AT428" s="25" t="s">
        <v>210</v>
      </c>
      <c r="AU428" s="25" t="s">
        <v>86</v>
      </c>
    </row>
    <row r="429" spans="2:65" s="12" customFormat="1" ht="13.5">
      <c r="B429" s="220"/>
      <c r="C429" s="221"/>
      <c r="D429" s="214" t="s">
        <v>284</v>
      </c>
      <c r="E429" s="222" t="s">
        <v>21</v>
      </c>
      <c r="F429" s="223" t="s">
        <v>2214</v>
      </c>
      <c r="G429" s="221"/>
      <c r="H429" s="224">
        <v>118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284</v>
      </c>
      <c r="AU429" s="230" t="s">
        <v>86</v>
      </c>
      <c r="AV429" s="12" t="s">
        <v>86</v>
      </c>
      <c r="AW429" s="12" t="s">
        <v>39</v>
      </c>
      <c r="AX429" s="12" t="s">
        <v>84</v>
      </c>
      <c r="AY429" s="230" t="s">
        <v>201</v>
      </c>
    </row>
    <row r="430" spans="2:65" s="1" customFormat="1" ht="16.5" customHeight="1">
      <c r="B430" s="42"/>
      <c r="C430" s="202" t="s">
        <v>874</v>
      </c>
      <c r="D430" s="202" t="s">
        <v>204</v>
      </c>
      <c r="E430" s="203" t="s">
        <v>2215</v>
      </c>
      <c r="F430" s="204" t="s">
        <v>2216</v>
      </c>
      <c r="G430" s="205" t="s">
        <v>311</v>
      </c>
      <c r="H430" s="206">
        <v>258</v>
      </c>
      <c r="I430" s="207"/>
      <c r="J430" s="208">
        <f>ROUND(I430*H430,2)</f>
        <v>0</v>
      </c>
      <c r="K430" s="204" t="s">
        <v>21</v>
      </c>
      <c r="L430" s="62"/>
      <c r="M430" s="209" t="s">
        <v>21</v>
      </c>
      <c r="N430" s="210" t="s">
        <v>47</v>
      </c>
      <c r="O430" s="43"/>
      <c r="P430" s="211">
        <f>O430*H430</f>
        <v>0</v>
      </c>
      <c r="Q430" s="211">
        <v>3.1E-4</v>
      </c>
      <c r="R430" s="211">
        <f>Q430*H430</f>
        <v>7.9979999999999996E-2</v>
      </c>
      <c r="S430" s="211">
        <v>0</v>
      </c>
      <c r="T430" s="212">
        <f>S430*H430</f>
        <v>0</v>
      </c>
      <c r="AR430" s="25" t="s">
        <v>219</v>
      </c>
      <c r="AT430" s="25" t="s">
        <v>204</v>
      </c>
      <c r="AU430" s="25" t="s">
        <v>86</v>
      </c>
      <c r="AY430" s="25" t="s">
        <v>201</v>
      </c>
      <c r="BE430" s="213">
        <f>IF(N430="základní",J430,0)</f>
        <v>0</v>
      </c>
      <c r="BF430" s="213">
        <f>IF(N430="snížená",J430,0)</f>
        <v>0</v>
      </c>
      <c r="BG430" s="213">
        <f>IF(N430="zákl. přenesená",J430,0)</f>
        <v>0</v>
      </c>
      <c r="BH430" s="213">
        <f>IF(N430="sníž. přenesená",J430,0)</f>
        <v>0</v>
      </c>
      <c r="BI430" s="213">
        <f>IF(N430="nulová",J430,0)</f>
        <v>0</v>
      </c>
      <c r="BJ430" s="25" t="s">
        <v>84</v>
      </c>
      <c r="BK430" s="213">
        <f>ROUND(I430*H430,2)</f>
        <v>0</v>
      </c>
      <c r="BL430" s="25" t="s">
        <v>219</v>
      </c>
      <c r="BM430" s="25" t="s">
        <v>2217</v>
      </c>
    </row>
    <row r="431" spans="2:65" s="1" customFormat="1" ht="13.5">
      <c r="B431" s="42"/>
      <c r="C431" s="64"/>
      <c r="D431" s="214" t="s">
        <v>210</v>
      </c>
      <c r="E431" s="64"/>
      <c r="F431" s="215" t="s">
        <v>2216</v>
      </c>
      <c r="G431" s="64"/>
      <c r="H431" s="64"/>
      <c r="I431" s="173"/>
      <c r="J431" s="64"/>
      <c r="K431" s="64"/>
      <c r="L431" s="62"/>
      <c r="M431" s="216"/>
      <c r="N431" s="43"/>
      <c r="O431" s="43"/>
      <c r="P431" s="43"/>
      <c r="Q431" s="43"/>
      <c r="R431" s="43"/>
      <c r="S431" s="43"/>
      <c r="T431" s="79"/>
      <c r="AT431" s="25" t="s">
        <v>210</v>
      </c>
      <c r="AU431" s="25" t="s">
        <v>86</v>
      </c>
    </row>
    <row r="432" spans="2:65" s="12" customFormat="1" ht="13.5">
      <c r="B432" s="220"/>
      <c r="C432" s="221"/>
      <c r="D432" s="214" t="s">
        <v>284</v>
      </c>
      <c r="E432" s="222" t="s">
        <v>21</v>
      </c>
      <c r="F432" s="223" t="s">
        <v>2218</v>
      </c>
      <c r="G432" s="221"/>
      <c r="H432" s="224">
        <v>258</v>
      </c>
      <c r="I432" s="225"/>
      <c r="J432" s="221"/>
      <c r="K432" s="221"/>
      <c r="L432" s="226"/>
      <c r="M432" s="227"/>
      <c r="N432" s="228"/>
      <c r="O432" s="228"/>
      <c r="P432" s="228"/>
      <c r="Q432" s="228"/>
      <c r="R432" s="228"/>
      <c r="S432" s="228"/>
      <c r="T432" s="229"/>
      <c r="AT432" s="230" t="s">
        <v>284</v>
      </c>
      <c r="AU432" s="230" t="s">
        <v>86</v>
      </c>
      <c r="AV432" s="12" t="s">
        <v>86</v>
      </c>
      <c r="AW432" s="12" t="s">
        <v>39</v>
      </c>
      <c r="AX432" s="12" t="s">
        <v>84</v>
      </c>
      <c r="AY432" s="230" t="s">
        <v>201</v>
      </c>
    </row>
    <row r="433" spans="2:65" s="1" customFormat="1" ht="16.5" customHeight="1">
      <c r="B433" s="42"/>
      <c r="C433" s="202" t="s">
        <v>880</v>
      </c>
      <c r="D433" s="202" t="s">
        <v>204</v>
      </c>
      <c r="E433" s="203" t="s">
        <v>2219</v>
      </c>
      <c r="F433" s="204" t="s">
        <v>2220</v>
      </c>
      <c r="G433" s="205" t="s">
        <v>311</v>
      </c>
      <c r="H433" s="206">
        <v>22.8</v>
      </c>
      <c r="I433" s="207"/>
      <c r="J433" s="208">
        <f>ROUND(I433*H433,2)</f>
        <v>0</v>
      </c>
      <c r="K433" s="204" t="s">
        <v>21</v>
      </c>
      <c r="L433" s="62"/>
      <c r="M433" s="209" t="s">
        <v>21</v>
      </c>
      <c r="N433" s="210" t="s">
        <v>47</v>
      </c>
      <c r="O433" s="43"/>
      <c r="P433" s="211">
        <f>O433*H433</f>
        <v>0</v>
      </c>
      <c r="Q433" s="211">
        <v>2.5000000000000001E-4</v>
      </c>
      <c r="R433" s="211">
        <f>Q433*H433</f>
        <v>5.7000000000000002E-3</v>
      </c>
      <c r="S433" s="211">
        <v>0</v>
      </c>
      <c r="T433" s="212">
        <f>S433*H433</f>
        <v>0</v>
      </c>
      <c r="AR433" s="25" t="s">
        <v>219</v>
      </c>
      <c r="AT433" s="25" t="s">
        <v>204</v>
      </c>
      <c r="AU433" s="25" t="s">
        <v>86</v>
      </c>
      <c r="AY433" s="25" t="s">
        <v>201</v>
      </c>
      <c r="BE433" s="213">
        <f>IF(N433="základní",J433,0)</f>
        <v>0</v>
      </c>
      <c r="BF433" s="213">
        <f>IF(N433="snížená",J433,0)</f>
        <v>0</v>
      </c>
      <c r="BG433" s="213">
        <f>IF(N433="zákl. přenesená",J433,0)</f>
        <v>0</v>
      </c>
      <c r="BH433" s="213">
        <f>IF(N433="sníž. přenesená",J433,0)</f>
        <v>0</v>
      </c>
      <c r="BI433" s="213">
        <f>IF(N433="nulová",J433,0)</f>
        <v>0</v>
      </c>
      <c r="BJ433" s="25" t="s">
        <v>84</v>
      </c>
      <c r="BK433" s="213">
        <f>ROUND(I433*H433,2)</f>
        <v>0</v>
      </c>
      <c r="BL433" s="25" t="s">
        <v>219</v>
      </c>
      <c r="BM433" s="25" t="s">
        <v>2221</v>
      </c>
    </row>
    <row r="434" spans="2:65" s="1" customFormat="1" ht="13.5">
      <c r="B434" s="42"/>
      <c r="C434" s="64"/>
      <c r="D434" s="214" t="s">
        <v>210</v>
      </c>
      <c r="E434" s="64"/>
      <c r="F434" s="215" t="s">
        <v>2220</v>
      </c>
      <c r="G434" s="64"/>
      <c r="H434" s="64"/>
      <c r="I434" s="173"/>
      <c r="J434" s="64"/>
      <c r="K434" s="64"/>
      <c r="L434" s="62"/>
      <c r="M434" s="216"/>
      <c r="N434" s="43"/>
      <c r="O434" s="43"/>
      <c r="P434" s="43"/>
      <c r="Q434" s="43"/>
      <c r="R434" s="43"/>
      <c r="S434" s="43"/>
      <c r="T434" s="79"/>
      <c r="AT434" s="25" t="s">
        <v>210</v>
      </c>
      <c r="AU434" s="25" t="s">
        <v>86</v>
      </c>
    </row>
    <row r="435" spans="2:65" s="12" customFormat="1" ht="13.5">
      <c r="B435" s="220"/>
      <c r="C435" s="221"/>
      <c r="D435" s="214" t="s">
        <v>284</v>
      </c>
      <c r="E435" s="222" t="s">
        <v>21</v>
      </c>
      <c r="F435" s="223" t="s">
        <v>2222</v>
      </c>
      <c r="G435" s="221"/>
      <c r="H435" s="224">
        <v>22.8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9"/>
      <c r="AT435" s="230" t="s">
        <v>284</v>
      </c>
      <c r="AU435" s="230" t="s">
        <v>86</v>
      </c>
      <c r="AV435" s="12" t="s">
        <v>86</v>
      </c>
      <c r="AW435" s="12" t="s">
        <v>39</v>
      </c>
      <c r="AX435" s="12" t="s">
        <v>84</v>
      </c>
      <c r="AY435" s="230" t="s">
        <v>201</v>
      </c>
    </row>
    <row r="436" spans="2:65" s="1" customFormat="1" ht="16.5" customHeight="1">
      <c r="B436" s="42"/>
      <c r="C436" s="202" t="s">
        <v>886</v>
      </c>
      <c r="D436" s="202" t="s">
        <v>204</v>
      </c>
      <c r="E436" s="203" t="s">
        <v>2223</v>
      </c>
      <c r="F436" s="204" t="s">
        <v>2224</v>
      </c>
      <c r="G436" s="205" t="s">
        <v>2225</v>
      </c>
      <c r="H436" s="206">
        <v>1</v>
      </c>
      <c r="I436" s="207"/>
      <c r="J436" s="208">
        <f>ROUND(I436*H436,2)</f>
        <v>0</v>
      </c>
      <c r="K436" s="204" t="s">
        <v>21</v>
      </c>
      <c r="L436" s="62"/>
      <c r="M436" s="209" t="s">
        <v>21</v>
      </c>
      <c r="N436" s="210" t="s">
        <v>47</v>
      </c>
      <c r="O436" s="43"/>
      <c r="P436" s="211">
        <f>O436*H436</f>
        <v>0</v>
      </c>
      <c r="Q436" s="211">
        <v>2.5000000000000001E-4</v>
      </c>
      <c r="R436" s="211">
        <f>Q436*H436</f>
        <v>2.5000000000000001E-4</v>
      </c>
      <c r="S436" s="211">
        <v>0</v>
      </c>
      <c r="T436" s="212">
        <f>S436*H436</f>
        <v>0</v>
      </c>
      <c r="AR436" s="25" t="s">
        <v>219</v>
      </c>
      <c r="AT436" s="25" t="s">
        <v>204</v>
      </c>
      <c r="AU436" s="25" t="s">
        <v>86</v>
      </c>
      <c r="AY436" s="25" t="s">
        <v>201</v>
      </c>
      <c r="BE436" s="213">
        <f>IF(N436="základní",J436,0)</f>
        <v>0</v>
      </c>
      <c r="BF436" s="213">
        <f>IF(N436="snížená",J436,0)</f>
        <v>0</v>
      </c>
      <c r="BG436" s="213">
        <f>IF(N436="zákl. přenesená",J436,0)</f>
        <v>0</v>
      </c>
      <c r="BH436" s="213">
        <f>IF(N436="sníž. přenesená",J436,0)</f>
        <v>0</v>
      </c>
      <c r="BI436" s="213">
        <f>IF(N436="nulová",J436,0)</f>
        <v>0</v>
      </c>
      <c r="BJ436" s="25" t="s">
        <v>84</v>
      </c>
      <c r="BK436" s="213">
        <f>ROUND(I436*H436,2)</f>
        <v>0</v>
      </c>
      <c r="BL436" s="25" t="s">
        <v>219</v>
      </c>
      <c r="BM436" s="25" t="s">
        <v>2226</v>
      </c>
    </row>
    <row r="437" spans="2:65" s="1" customFormat="1" ht="13.5">
      <c r="B437" s="42"/>
      <c r="C437" s="64"/>
      <c r="D437" s="214" t="s">
        <v>210</v>
      </c>
      <c r="E437" s="64"/>
      <c r="F437" s="215" t="s">
        <v>2224</v>
      </c>
      <c r="G437" s="64"/>
      <c r="H437" s="64"/>
      <c r="I437" s="173"/>
      <c r="J437" s="64"/>
      <c r="K437" s="64"/>
      <c r="L437" s="62"/>
      <c r="M437" s="216"/>
      <c r="N437" s="43"/>
      <c r="O437" s="43"/>
      <c r="P437" s="43"/>
      <c r="Q437" s="43"/>
      <c r="R437" s="43"/>
      <c r="S437" s="43"/>
      <c r="T437" s="79"/>
      <c r="AT437" s="25" t="s">
        <v>210</v>
      </c>
      <c r="AU437" s="25" t="s">
        <v>86</v>
      </c>
    </row>
    <row r="438" spans="2:65" s="12" customFormat="1" ht="13.5">
      <c r="B438" s="220"/>
      <c r="C438" s="221"/>
      <c r="D438" s="214" t="s">
        <v>284</v>
      </c>
      <c r="E438" s="222" t="s">
        <v>21</v>
      </c>
      <c r="F438" s="223" t="s">
        <v>2227</v>
      </c>
      <c r="G438" s="221"/>
      <c r="H438" s="224">
        <v>1</v>
      </c>
      <c r="I438" s="225"/>
      <c r="J438" s="221"/>
      <c r="K438" s="221"/>
      <c r="L438" s="226"/>
      <c r="M438" s="227"/>
      <c r="N438" s="228"/>
      <c r="O438" s="228"/>
      <c r="P438" s="228"/>
      <c r="Q438" s="228"/>
      <c r="R438" s="228"/>
      <c r="S438" s="228"/>
      <c r="T438" s="229"/>
      <c r="AT438" s="230" t="s">
        <v>284</v>
      </c>
      <c r="AU438" s="230" t="s">
        <v>86</v>
      </c>
      <c r="AV438" s="12" t="s">
        <v>86</v>
      </c>
      <c r="AW438" s="12" t="s">
        <v>39</v>
      </c>
      <c r="AX438" s="12" t="s">
        <v>84</v>
      </c>
      <c r="AY438" s="230" t="s">
        <v>201</v>
      </c>
    </row>
    <row r="439" spans="2:65" s="1" customFormat="1" ht="16.5" customHeight="1">
      <c r="B439" s="42"/>
      <c r="C439" s="202" t="s">
        <v>893</v>
      </c>
      <c r="D439" s="202" t="s">
        <v>204</v>
      </c>
      <c r="E439" s="203" t="s">
        <v>2228</v>
      </c>
      <c r="F439" s="204" t="s">
        <v>2229</v>
      </c>
      <c r="G439" s="205" t="s">
        <v>229</v>
      </c>
      <c r="H439" s="206">
        <v>13</v>
      </c>
      <c r="I439" s="207"/>
      <c r="J439" s="208">
        <f>ROUND(I439*H439,2)</f>
        <v>0</v>
      </c>
      <c r="K439" s="204" t="s">
        <v>214</v>
      </c>
      <c r="L439" s="62"/>
      <c r="M439" s="209" t="s">
        <v>21</v>
      </c>
      <c r="N439" s="210" t="s">
        <v>47</v>
      </c>
      <c r="O439" s="43"/>
      <c r="P439" s="211">
        <f>O439*H439</f>
        <v>0</v>
      </c>
      <c r="Q439" s="211">
        <v>9.1800000000000007E-3</v>
      </c>
      <c r="R439" s="211">
        <f>Q439*H439</f>
        <v>0.11934</v>
      </c>
      <c r="S439" s="211">
        <v>0</v>
      </c>
      <c r="T439" s="212">
        <f>S439*H439</f>
        <v>0</v>
      </c>
      <c r="AR439" s="25" t="s">
        <v>219</v>
      </c>
      <c r="AT439" s="25" t="s">
        <v>204</v>
      </c>
      <c r="AU439" s="25" t="s">
        <v>86</v>
      </c>
      <c r="AY439" s="25" t="s">
        <v>201</v>
      </c>
      <c r="BE439" s="213">
        <f>IF(N439="základní",J439,0)</f>
        <v>0</v>
      </c>
      <c r="BF439" s="213">
        <f>IF(N439="snížená",J439,0)</f>
        <v>0</v>
      </c>
      <c r="BG439" s="213">
        <f>IF(N439="zákl. přenesená",J439,0)</f>
        <v>0</v>
      </c>
      <c r="BH439" s="213">
        <f>IF(N439="sníž. přenesená",J439,0)</f>
        <v>0</v>
      </c>
      <c r="BI439" s="213">
        <f>IF(N439="nulová",J439,0)</f>
        <v>0</v>
      </c>
      <c r="BJ439" s="25" t="s">
        <v>84</v>
      </c>
      <c r="BK439" s="213">
        <f>ROUND(I439*H439,2)</f>
        <v>0</v>
      </c>
      <c r="BL439" s="25" t="s">
        <v>219</v>
      </c>
      <c r="BM439" s="25" t="s">
        <v>2230</v>
      </c>
    </row>
    <row r="440" spans="2:65" s="1" customFormat="1" ht="13.5">
      <c r="B440" s="42"/>
      <c r="C440" s="64"/>
      <c r="D440" s="214" t="s">
        <v>210</v>
      </c>
      <c r="E440" s="64"/>
      <c r="F440" s="215" t="s">
        <v>2229</v>
      </c>
      <c r="G440" s="64"/>
      <c r="H440" s="64"/>
      <c r="I440" s="173"/>
      <c r="J440" s="64"/>
      <c r="K440" s="64"/>
      <c r="L440" s="62"/>
      <c r="M440" s="216"/>
      <c r="N440" s="43"/>
      <c r="O440" s="43"/>
      <c r="P440" s="43"/>
      <c r="Q440" s="43"/>
      <c r="R440" s="43"/>
      <c r="S440" s="43"/>
      <c r="T440" s="79"/>
      <c r="AT440" s="25" t="s">
        <v>210</v>
      </c>
      <c r="AU440" s="25" t="s">
        <v>86</v>
      </c>
    </row>
    <row r="441" spans="2:65" s="12" customFormat="1" ht="13.5">
      <c r="B441" s="220"/>
      <c r="C441" s="221"/>
      <c r="D441" s="214" t="s">
        <v>284</v>
      </c>
      <c r="E441" s="222" t="s">
        <v>21</v>
      </c>
      <c r="F441" s="223" t="s">
        <v>2231</v>
      </c>
      <c r="G441" s="221"/>
      <c r="H441" s="224">
        <v>13</v>
      </c>
      <c r="I441" s="225"/>
      <c r="J441" s="221"/>
      <c r="K441" s="221"/>
      <c r="L441" s="226"/>
      <c r="M441" s="227"/>
      <c r="N441" s="228"/>
      <c r="O441" s="228"/>
      <c r="P441" s="228"/>
      <c r="Q441" s="228"/>
      <c r="R441" s="228"/>
      <c r="S441" s="228"/>
      <c r="T441" s="229"/>
      <c r="AT441" s="230" t="s">
        <v>284</v>
      </c>
      <c r="AU441" s="230" t="s">
        <v>86</v>
      </c>
      <c r="AV441" s="12" t="s">
        <v>86</v>
      </c>
      <c r="AW441" s="12" t="s">
        <v>39</v>
      </c>
      <c r="AX441" s="12" t="s">
        <v>84</v>
      </c>
      <c r="AY441" s="230" t="s">
        <v>201</v>
      </c>
    </row>
    <row r="442" spans="2:65" s="1" customFormat="1" ht="16.5" customHeight="1">
      <c r="B442" s="42"/>
      <c r="C442" s="255" t="s">
        <v>898</v>
      </c>
      <c r="D442" s="255" t="s">
        <v>497</v>
      </c>
      <c r="E442" s="256" t="s">
        <v>2232</v>
      </c>
      <c r="F442" s="257" t="s">
        <v>2233</v>
      </c>
      <c r="G442" s="258" t="s">
        <v>229</v>
      </c>
      <c r="H442" s="259">
        <v>6</v>
      </c>
      <c r="I442" s="260"/>
      <c r="J442" s="261">
        <f>ROUND(I442*H442,2)</f>
        <v>0</v>
      </c>
      <c r="K442" s="257" t="s">
        <v>214</v>
      </c>
      <c r="L442" s="262"/>
      <c r="M442" s="263" t="s">
        <v>21</v>
      </c>
      <c r="N442" s="264" t="s">
        <v>47</v>
      </c>
      <c r="O442" s="43"/>
      <c r="P442" s="211">
        <f>O442*H442</f>
        <v>0</v>
      </c>
      <c r="Q442" s="211">
        <v>0.254</v>
      </c>
      <c r="R442" s="211">
        <f>Q442*H442</f>
        <v>1.524</v>
      </c>
      <c r="S442" s="211">
        <v>0</v>
      </c>
      <c r="T442" s="212">
        <f>S442*H442</f>
        <v>0</v>
      </c>
      <c r="AR442" s="25" t="s">
        <v>235</v>
      </c>
      <c r="AT442" s="25" t="s">
        <v>497</v>
      </c>
      <c r="AU442" s="25" t="s">
        <v>86</v>
      </c>
      <c r="AY442" s="25" t="s">
        <v>201</v>
      </c>
      <c r="BE442" s="213">
        <f>IF(N442="základní",J442,0)</f>
        <v>0</v>
      </c>
      <c r="BF442" s="213">
        <f>IF(N442="snížená",J442,0)</f>
        <v>0</v>
      </c>
      <c r="BG442" s="213">
        <f>IF(N442="zákl. přenesená",J442,0)</f>
        <v>0</v>
      </c>
      <c r="BH442" s="213">
        <f>IF(N442="sníž. přenesená",J442,0)</f>
        <v>0</v>
      </c>
      <c r="BI442" s="213">
        <f>IF(N442="nulová",J442,0)</f>
        <v>0</v>
      </c>
      <c r="BJ442" s="25" t="s">
        <v>84</v>
      </c>
      <c r="BK442" s="213">
        <f>ROUND(I442*H442,2)</f>
        <v>0</v>
      </c>
      <c r="BL442" s="25" t="s">
        <v>219</v>
      </c>
      <c r="BM442" s="25" t="s">
        <v>2234</v>
      </c>
    </row>
    <row r="443" spans="2:65" s="1" customFormat="1" ht="13.5">
      <c r="B443" s="42"/>
      <c r="C443" s="64"/>
      <c r="D443" s="214" t="s">
        <v>210</v>
      </c>
      <c r="E443" s="64"/>
      <c r="F443" s="215" t="s">
        <v>2233</v>
      </c>
      <c r="G443" s="64"/>
      <c r="H443" s="64"/>
      <c r="I443" s="173"/>
      <c r="J443" s="64"/>
      <c r="K443" s="64"/>
      <c r="L443" s="62"/>
      <c r="M443" s="216"/>
      <c r="N443" s="43"/>
      <c r="O443" s="43"/>
      <c r="P443" s="43"/>
      <c r="Q443" s="43"/>
      <c r="R443" s="43"/>
      <c r="S443" s="43"/>
      <c r="T443" s="79"/>
      <c r="AT443" s="25" t="s">
        <v>210</v>
      </c>
      <c r="AU443" s="25" t="s">
        <v>86</v>
      </c>
    </row>
    <row r="444" spans="2:65" s="12" customFormat="1" ht="13.5">
      <c r="B444" s="220"/>
      <c r="C444" s="221"/>
      <c r="D444" s="214" t="s">
        <v>284</v>
      </c>
      <c r="E444" s="222" t="s">
        <v>21</v>
      </c>
      <c r="F444" s="223" t="s">
        <v>2070</v>
      </c>
      <c r="G444" s="221"/>
      <c r="H444" s="224">
        <v>6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284</v>
      </c>
      <c r="AU444" s="230" t="s">
        <v>86</v>
      </c>
      <c r="AV444" s="12" t="s">
        <v>86</v>
      </c>
      <c r="AW444" s="12" t="s">
        <v>39</v>
      </c>
      <c r="AX444" s="12" t="s">
        <v>84</v>
      </c>
      <c r="AY444" s="230" t="s">
        <v>201</v>
      </c>
    </row>
    <row r="445" spans="2:65" s="1" customFormat="1" ht="16.5" customHeight="1">
      <c r="B445" s="42"/>
      <c r="C445" s="255" t="s">
        <v>903</v>
      </c>
      <c r="D445" s="255" t="s">
        <v>497</v>
      </c>
      <c r="E445" s="256" t="s">
        <v>2235</v>
      </c>
      <c r="F445" s="257" t="s">
        <v>2236</v>
      </c>
      <c r="G445" s="258" t="s">
        <v>229</v>
      </c>
      <c r="H445" s="259">
        <v>5</v>
      </c>
      <c r="I445" s="260"/>
      <c r="J445" s="261">
        <f>ROUND(I445*H445,2)</f>
        <v>0</v>
      </c>
      <c r="K445" s="257" t="s">
        <v>214</v>
      </c>
      <c r="L445" s="262"/>
      <c r="M445" s="263" t="s">
        <v>21</v>
      </c>
      <c r="N445" s="264" t="s">
        <v>47</v>
      </c>
      <c r="O445" s="43"/>
      <c r="P445" s="211">
        <f>O445*H445</f>
        <v>0</v>
      </c>
      <c r="Q445" s="211">
        <v>0.50600000000000001</v>
      </c>
      <c r="R445" s="211">
        <f>Q445*H445</f>
        <v>2.5300000000000002</v>
      </c>
      <c r="S445" s="211">
        <v>0</v>
      </c>
      <c r="T445" s="212">
        <f>S445*H445</f>
        <v>0</v>
      </c>
      <c r="AR445" s="25" t="s">
        <v>235</v>
      </c>
      <c r="AT445" s="25" t="s">
        <v>497</v>
      </c>
      <c r="AU445" s="25" t="s">
        <v>86</v>
      </c>
      <c r="AY445" s="25" t="s">
        <v>201</v>
      </c>
      <c r="BE445" s="213">
        <f>IF(N445="základní",J445,0)</f>
        <v>0</v>
      </c>
      <c r="BF445" s="213">
        <f>IF(N445="snížená",J445,0)</f>
        <v>0</v>
      </c>
      <c r="BG445" s="213">
        <f>IF(N445="zákl. přenesená",J445,0)</f>
        <v>0</v>
      </c>
      <c r="BH445" s="213">
        <f>IF(N445="sníž. přenesená",J445,0)</f>
        <v>0</v>
      </c>
      <c r="BI445" s="213">
        <f>IF(N445="nulová",J445,0)</f>
        <v>0</v>
      </c>
      <c r="BJ445" s="25" t="s">
        <v>84</v>
      </c>
      <c r="BK445" s="213">
        <f>ROUND(I445*H445,2)</f>
        <v>0</v>
      </c>
      <c r="BL445" s="25" t="s">
        <v>219</v>
      </c>
      <c r="BM445" s="25" t="s">
        <v>2237</v>
      </c>
    </row>
    <row r="446" spans="2:65" s="1" customFormat="1" ht="13.5">
      <c r="B446" s="42"/>
      <c r="C446" s="64"/>
      <c r="D446" s="214" t="s">
        <v>210</v>
      </c>
      <c r="E446" s="64"/>
      <c r="F446" s="215" t="s">
        <v>2236</v>
      </c>
      <c r="G446" s="64"/>
      <c r="H446" s="64"/>
      <c r="I446" s="173"/>
      <c r="J446" s="64"/>
      <c r="K446" s="64"/>
      <c r="L446" s="62"/>
      <c r="M446" s="216"/>
      <c r="N446" s="43"/>
      <c r="O446" s="43"/>
      <c r="P446" s="43"/>
      <c r="Q446" s="43"/>
      <c r="R446" s="43"/>
      <c r="S446" s="43"/>
      <c r="T446" s="79"/>
      <c r="AT446" s="25" t="s">
        <v>210</v>
      </c>
      <c r="AU446" s="25" t="s">
        <v>86</v>
      </c>
    </row>
    <row r="447" spans="2:65" s="12" customFormat="1" ht="13.5">
      <c r="B447" s="220"/>
      <c r="C447" s="221"/>
      <c r="D447" s="214" t="s">
        <v>284</v>
      </c>
      <c r="E447" s="222" t="s">
        <v>21</v>
      </c>
      <c r="F447" s="223" t="s">
        <v>732</v>
      </c>
      <c r="G447" s="221"/>
      <c r="H447" s="224">
        <v>5</v>
      </c>
      <c r="I447" s="225"/>
      <c r="J447" s="221"/>
      <c r="K447" s="221"/>
      <c r="L447" s="226"/>
      <c r="M447" s="227"/>
      <c r="N447" s="228"/>
      <c r="O447" s="228"/>
      <c r="P447" s="228"/>
      <c r="Q447" s="228"/>
      <c r="R447" s="228"/>
      <c r="S447" s="228"/>
      <c r="T447" s="229"/>
      <c r="AT447" s="230" t="s">
        <v>284</v>
      </c>
      <c r="AU447" s="230" t="s">
        <v>86</v>
      </c>
      <c r="AV447" s="12" t="s">
        <v>86</v>
      </c>
      <c r="AW447" s="12" t="s">
        <v>39</v>
      </c>
      <c r="AX447" s="12" t="s">
        <v>84</v>
      </c>
      <c r="AY447" s="230" t="s">
        <v>201</v>
      </c>
    </row>
    <row r="448" spans="2:65" s="1" customFormat="1" ht="16.5" customHeight="1">
      <c r="B448" s="42"/>
      <c r="C448" s="255" t="s">
        <v>908</v>
      </c>
      <c r="D448" s="255" t="s">
        <v>497</v>
      </c>
      <c r="E448" s="256" t="s">
        <v>2238</v>
      </c>
      <c r="F448" s="257" t="s">
        <v>2239</v>
      </c>
      <c r="G448" s="258" t="s">
        <v>229</v>
      </c>
      <c r="H448" s="259">
        <v>2</v>
      </c>
      <c r="I448" s="260"/>
      <c r="J448" s="261">
        <f>ROUND(I448*H448,2)</f>
        <v>0</v>
      </c>
      <c r="K448" s="257" t="s">
        <v>214</v>
      </c>
      <c r="L448" s="262"/>
      <c r="M448" s="263" t="s">
        <v>21</v>
      </c>
      <c r="N448" s="264" t="s">
        <v>47</v>
      </c>
      <c r="O448" s="43"/>
      <c r="P448" s="211">
        <f>O448*H448</f>
        <v>0</v>
      </c>
      <c r="Q448" s="211">
        <v>1.0129999999999999</v>
      </c>
      <c r="R448" s="211">
        <f>Q448*H448</f>
        <v>2.0259999999999998</v>
      </c>
      <c r="S448" s="211">
        <v>0</v>
      </c>
      <c r="T448" s="212">
        <f>S448*H448</f>
        <v>0</v>
      </c>
      <c r="AR448" s="25" t="s">
        <v>235</v>
      </c>
      <c r="AT448" s="25" t="s">
        <v>497</v>
      </c>
      <c r="AU448" s="25" t="s">
        <v>86</v>
      </c>
      <c r="AY448" s="25" t="s">
        <v>201</v>
      </c>
      <c r="BE448" s="213">
        <f>IF(N448="základní",J448,0)</f>
        <v>0</v>
      </c>
      <c r="BF448" s="213">
        <f>IF(N448="snížená",J448,0)</f>
        <v>0</v>
      </c>
      <c r="BG448" s="213">
        <f>IF(N448="zákl. přenesená",J448,0)</f>
        <v>0</v>
      </c>
      <c r="BH448" s="213">
        <f>IF(N448="sníž. přenesená",J448,0)</f>
        <v>0</v>
      </c>
      <c r="BI448" s="213">
        <f>IF(N448="nulová",J448,0)</f>
        <v>0</v>
      </c>
      <c r="BJ448" s="25" t="s">
        <v>84</v>
      </c>
      <c r="BK448" s="213">
        <f>ROUND(I448*H448,2)</f>
        <v>0</v>
      </c>
      <c r="BL448" s="25" t="s">
        <v>219</v>
      </c>
      <c r="BM448" s="25" t="s">
        <v>2240</v>
      </c>
    </row>
    <row r="449" spans="2:65" s="1" customFormat="1" ht="13.5">
      <c r="B449" s="42"/>
      <c r="C449" s="64"/>
      <c r="D449" s="214" t="s">
        <v>210</v>
      </c>
      <c r="E449" s="64"/>
      <c r="F449" s="215" t="s">
        <v>2239</v>
      </c>
      <c r="G449" s="64"/>
      <c r="H449" s="64"/>
      <c r="I449" s="173"/>
      <c r="J449" s="64"/>
      <c r="K449" s="64"/>
      <c r="L449" s="62"/>
      <c r="M449" s="216"/>
      <c r="N449" s="43"/>
      <c r="O449" s="43"/>
      <c r="P449" s="43"/>
      <c r="Q449" s="43"/>
      <c r="R449" s="43"/>
      <c r="S449" s="43"/>
      <c r="T449" s="79"/>
      <c r="AT449" s="25" t="s">
        <v>210</v>
      </c>
      <c r="AU449" s="25" t="s">
        <v>86</v>
      </c>
    </row>
    <row r="450" spans="2:65" s="12" customFormat="1" ht="13.5">
      <c r="B450" s="220"/>
      <c r="C450" s="221"/>
      <c r="D450" s="214" t="s">
        <v>284</v>
      </c>
      <c r="E450" s="222" t="s">
        <v>21</v>
      </c>
      <c r="F450" s="223" t="s">
        <v>2074</v>
      </c>
      <c r="G450" s="221"/>
      <c r="H450" s="224">
        <v>2</v>
      </c>
      <c r="I450" s="225"/>
      <c r="J450" s="221"/>
      <c r="K450" s="221"/>
      <c r="L450" s="226"/>
      <c r="M450" s="227"/>
      <c r="N450" s="228"/>
      <c r="O450" s="228"/>
      <c r="P450" s="228"/>
      <c r="Q450" s="228"/>
      <c r="R450" s="228"/>
      <c r="S450" s="228"/>
      <c r="T450" s="229"/>
      <c r="AT450" s="230" t="s">
        <v>284</v>
      </c>
      <c r="AU450" s="230" t="s">
        <v>86</v>
      </c>
      <c r="AV450" s="12" t="s">
        <v>86</v>
      </c>
      <c r="AW450" s="12" t="s">
        <v>39</v>
      </c>
      <c r="AX450" s="12" t="s">
        <v>84</v>
      </c>
      <c r="AY450" s="230" t="s">
        <v>201</v>
      </c>
    </row>
    <row r="451" spans="2:65" s="1" customFormat="1" ht="16.5" customHeight="1">
      <c r="B451" s="42"/>
      <c r="C451" s="255" t="s">
        <v>913</v>
      </c>
      <c r="D451" s="255" t="s">
        <v>497</v>
      </c>
      <c r="E451" s="256" t="s">
        <v>2241</v>
      </c>
      <c r="F451" s="257" t="s">
        <v>2242</v>
      </c>
      <c r="G451" s="258" t="s">
        <v>229</v>
      </c>
      <c r="H451" s="259">
        <v>24</v>
      </c>
      <c r="I451" s="260"/>
      <c r="J451" s="261">
        <f>ROUND(I451*H451,2)</f>
        <v>0</v>
      </c>
      <c r="K451" s="257" t="s">
        <v>214</v>
      </c>
      <c r="L451" s="262"/>
      <c r="M451" s="263" t="s">
        <v>21</v>
      </c>
      <c r="N451" s="264" t="s">
        <v>47</v>
      </c>
      <c r="O451" s="43"/>
      <c r="P451" s="211">
        <f>O451*H451</f>
        <v>0</v>
      </c>
      <c r="Q451" s="211">
        <v>2E-3</v>
      </c>
      <c r="R451" s="211">
        <f>Q451*H451</f>
        <v>4.8000000000000001E-2</v>
      </c>
      <c r="S451" s="211">
        <v>0</v>
      </c>
      <c r="T451" s="212">
        <f>S451*H451</f>
        <v>0</v>
      </c>
      <c r="AR451" s="25" t="s">
        <v>235</v>
      </c>
      <c r="AT451" s="25" t="s">
        <v>497</v>
      </c>
      <c r="AU451" s="25" t="s">
        <v>86</v>
      </c>
      <c r="AY451" s="25" t="s">
        <v>201</v>
      </c>
      <c r="BE451" s="213">
        <f>IF(N451="základní",J451,0)</f>
        <v>0</v>
      </c>
      <c r="BF451" s="213">
        <f>IF(N451="snížená",J451,0)</f>
        <v>0</v>
      </c>
      <c r="BG451" s="213">
        <f>IF(N451="zákl. přenesená",J451,0)</f>
        <v>0</v>
      </c>
      <c r="BH451" s="213">
        <f>IF(N451="sníž. přenesená",J451,0)</f>
        <v>0</v>
      </c>
      <c r="BI451" s="213">
        <f>IF(N451="nulová",J451,0)</f>
        <v>0</v>
      </c>
      <c r="BJ451" s="25" t="s">
        <v>84</v>
      </c>
      <c r="BK451" s="213">
        <f>ROUND(I451*H451,2)</f>
        <v>0</v>
      </c>
      <c r="BL451" s="25" t="s">
        <v>219</v>
      </c>
      <c r="BM451" s="25" t="s">
        <v>2243</v>
      </c>
    </row>
    <row r="452" spans="2:65" s="1" customFormat="1" ht="13.5">
      <c r="B452" s="42"/>
      <c r="C452" s="64"/>
      <c r="D452" s="214" t="s">
        <v>210</v>
      </c>
      <c r="E452" s="64"/>
      <c r="F452" s="215" t="s">
        <v>2242</v>
      </c>
      <c r="G452" s="64"/>
      <c r="H452" s="64"/>
      <c r="I452" s="173"/>
      <c r="J452" s="64"/>
      <c r="K452" s="64"/>
      <c r="L452" s="62"/>
      <c r="M452" s="216"/>
      <c r="N452" s="43"/>
      <c r="O452" s="43"/>
      <c r="P452" s="43"/>
      <c r="Q452" s="43"/>
      <c r="R452" s="43"/>
      <c r="S452" s="43"/>
      <c r="T452" s="79"/>
      <c r="AT452" s="25" t="s">
        <v>210</v>
      </c>
      <c r="AU452" s="25" t="s">
        <v>86</v>
      </c>
    </row>
    <row r="453" spans="2:65" s="12" customFormat="1" ht="13.5">
      <c r="B453" s="220"/>
      <c r="C453" s="221"/>
      <c r="D453" s="214" t="s">
        <v>284</v>
      </c>
      <c r="E453" s="222" t="s">
        <v>21</v>
      </c>
      <c r="F453" s="223" t="s">
        <v>2244</v>
      </c>
      <c r="G453" s="221"/>
      <c r="H453" s="224">
        <v>24</v>
      </c>
      <c r="I453" s="225"/>
      <c r="J453" s="221"/>
      <c r="K453" s="221"/>
      <c r="L453" s="226"/>
      <c r="M453" s="227"/>
      <c r="N453" s="228"/>
      <c r="O453" s="228"/>
      <c r="P453" s="228"/>
      <c r="Q453" s="228"/>
      <c r="R453" s="228"/>
      <c r="S453" s="228"/>
      <c r="T453" s="229"/>
      <c r="AT453" s="230" t="s">
        <v>284</v>
      </c>
      <c r="AU453" s="230" t="s">
        <v>86</v>
      </c>
      <c r="AV453" s="12" t="s">
        <v>86</v>
      </c>
      <c r="AW453" s="12" t="s">
        <v>39</v>
      </c>
      <c r="AX453" s="12" t="s">
        <v>84</v>
      </c>
      <c r="AY453" s="230" t="s">
        <v>201</v>
      </c>
    </row>
    <row r="454" spans="2:65" s="1" customFormat="1" ht="16.5" customHeight="1">
      <c r="B454" s="42"/>
      <c r="C454" s="202" t="s">
        <v>918</v>
      </c>
      <c r="D454" s="202" t="s">
        <v>204</v>
      </c>
      <c r="E454" s="203" t="s">
        <v>2245</v>
      </c>
      <c r="F454" s="204" t="s">
        <v>2246</v>
      </c>
      <c r="G454" s="205" t="s">
        <v>229</v>
      </c>
      <c r="H454" s="206">
        <v>11</v>
      </c>
      <c r="I454" s="207"/>
      <c r="J454" s="208">
        <f>ROUND(I454*H454,2)</f>
        <v>0</v>
      </c>
      <c r="K454" s="204" t="s">
        <v>214</v>
      </c>
      <c r="L454" s="62"/>
      <c r="M454" s="209" t="s">
        <v>21</v>
      </c>
      <c r="N454" s="210" t="s">
        <v>47</v>
      </c>
      <c r="O454" s="43"/>
      <c r="P454" s="211">
        <f>O454*H454</f>
        <v>0</v>
      </c>
      <c r="Q454" s="211">
        <v>1.1469999999999999E-2</v>
      </c>
      <c r="R454" s="211">
        <f>Q454*H454</f>
        <v>0.12617</v>
      </c>
      <c r="S454" s="211">
        <v>0</v>
      </c>
      <c r="T454" s="212">
        <f>S454*H454</f>
        <v>0</v>
      </c>
      <c r="AR454" s="25" t="s">
        <v>219</v>
      </c>
      <c r="AT454" s="25" t="s">
        <v>204</v>
      </c>
      <c r="AU454" s="25" t="s">
        <v>86</v>
      </c>
      <c r="AY454" s="25" t="s">
        <v>201</v>
      </c>
      <c r="BE454" s="213">
        <f>IF(N454="základní",J454,0)</f>
        <v>0</v>
      </c>
      <c r="BF454" s="213">
        <f>IF(N454="snížená",J454,0)</f>
        <v>0</v>
      </c>
      <c r="BG454" s="213">
        <f>IF(N454="zákl. přenesená",J454,0)</f>
        <v>0</v>
      </c>
      <c r="BH454" s="213">
        <f>IF(N454="sníž. přenesená",J454,0)</f>
        <v>0</v>
      </c>
      <c r="BI454" s="213">
        <f>IF(N454="nulová",J454,0)</f>
        <v>0</v>
      </c>
      <c r="BJ454" s="25" t="s">
        <v>84</v>
      </c>
      <c r="BK454" s="213">
        <f>ROUND(I454*H454,2)</f>
        <v>0</v>
      </c>
      <c r="BL454" s="25" t="s">
        <v>219</v>
      </c>
      <c r="BM454" s="25" t="s">
        <v>2247</v>
      </c>
    </row>
    <row r="455" spans="2:65" s="1" customFormat="1" ht="13.5">
      <c r="B455" s="42"/>
      <c r="C455" s="64"/>
      <c r="D455" s="214" t="s">
        <v>210</v>
      </c>
      <c r="E455" s="64"/>
      <c r="F455" s="215" t="s">
        <v>2246</v>
      </c>
      <c r="G455" s="64"/>
      <c r="H455" s="64"/>
      <c r="I455" s="173"/>
      <c r="J455" s="64"/>
      <c r="K455" s="64"/>
      <c r="L455" s="62"/>
      <c r="M455" s="216"/>
      <c r="N455" s="43"/>
      <c r="O455" s="43"/>
      <c r="P455" s="43"/>
      <c r="Q455" s="43"/>
      <c r="R455" s="43"/>
      <c r="S455" s="43"/>
      <c r="T455" s="79"/>
      <c r="AT455" s="25" t="s">
        <v>210</v>
      </c>
      <c r="AU455" s="25" t="s">
        <v>86</v>
      </c>
    </row>
    <row r="456" spans="2:65" s="12" customFormat="1" ht="13.5">
      <c r="B456" s="220"/>
      <c r="C456" s="221"/>
      <c r="D456" s="214" t="s">
        <v>284</v>
      </c>
      <c r="E456" s="222" t="s">
        <v>21</v>
      </c>
      <c r="F456" s="223" t="s">
        <v>2248</v>
      </c>
      <c r="G456" s="221"/>
      <c r="H456" s="224">
        <v>11</v>
      </c>
      <c r="I456" s="225"/>
      <c r="J456" s="221"/>
      <c r="K456" s="221"/>
      <c r="L456" s="226"/>
      <c r="M456" s="227"/>
      <c r="N456" s="228"/>
      <c r="O456" s="228"/>
      <c r="P456" s="228"/>
      <c r="Q456" s="228"/>
      <c r="R456" s="228"/>
      <c r="S456" s="228"/>
      <c r="T456" s="229"/>
      <c r="AT456" s="230" t="s">
        <v>284</v>
      </c>
      <c r="AU456" s="230" t="s">
        <v>86</v>
      </c>
      <c r="AV456" s="12" t="s">
        <v>86</v>
      </c>
      <c r="AW456" s="12" t="s">
        <v>39</v>
      </c>
      <c r="AX456" s="12" t="s">
        <v>84</v>
      </c>
      <c r="AY456" s="230" t="s">
        <v>201</v>
      </c>
    </row>
    <row r="457" spans="2:65" s="1" customFormat="1" ht="25.5" customHeight="1">
      <c r="B457" s="42"/>
      <c r="C457" s="255" t="s">
        <v>923</v>
      </c>
      <c r="D457" s="255" t="s">
        <v>497</v>
      </c>
      <c r="E457" s="256" t="s">
        <v>2249</v>
      </c>
      <c r="F457" s="257" t="s">
        <v>2250</v>
      </c>
      <c r="G457" s="258" t="s">
        <v>229</v>
      </c>
      <c r="H457" s="259">
        <v>11</v>
      </c>
      <c r="I457" s="260"/>
      <c r="J457" s="261">
        <f>ROUND(I457*H457,2)</f>
        <v>0</v>
      </c>
      <c r="K457" s="257" t="s">
        <v>214</v>
      </c>
      <c r="L457" s="262"/>
      <c r="M457" s="263" t="s">
        <v>21</v>
      </c>
      <c r="N457" s="264" t="s">
        <v>47</v>
      </c>
      <c r="O457" s="43"/>
      <c r="P457" s="211">
        <f>O457*H457</f>
        <v>0</v>
      </c>
      <c r="Q457" s="211">
        <v>0.54800000000000004</v>
      </c>
      <c r="R457" s="211">
        <f>Q457*H457</f>
        <v>6.0280000000000005</v>
      </c>
      <c r="S457" s="211">
        <v>0</v>
      </c>
      <c r="T457" s="212">
        <f>S457*H457</f>
        <v>0</v>
      </c>
      <c r="AR457" s="25" t="s">
        <v>235</v>
      </c>
      <c r="AT457" s="25" t="s">
        <v>497</v>
      </c>
      <c r="AU457" s="25" t="s">
        <v>86</v>
      </c>
      <c r="AY457" s="25" t="s">
        <v>201</v>
      </c>
      <c r="BE457" s="213">
        <f>IF(N457="základní",J457,0)</f>
        <v>0</v>
      </c>
      <c r="BF457" s="213">
        <f>IF(N457="snížená",J457,0)</f>
        <v>0</v>
      </c>
      <c r="BG457" s="213">
        <f>IF(N457="zákl. přenesená",J457,0)</f>
        <v>0</v>
      </c>
      <c r="BH457" s="213">
        <f>IF(N457="sníž. přenesená",J457,0)</f>
        <v>0</v>
      </c>
      <c r="BI457" s="213">
        <f>IF(N457="nulová",J457,0)</f>
        <v>0</v>
      </c>
      <c r="BJ457" s="25" t="s">
        <v>84</v>
      </c>
      <c r="BK457" s="213">
        <f>ROUND(I457*H457,2)</f>
        <v>0</v>
      </c>
      <c r="BL457" s="25" t="s">
        <v>219</v>
      </c>
      <c r="BM457" s="25" t="s">
        <v>2251</v>
      </c>
    </row>
    <row r="458" spans="2:65" s="1" customFormat="1" ht="13.5">
      <c r="B458" s="42"/>
      <c r="C458" s="64"/>
      <c r="D458" s="214" t="s">
        <v>210</v>
      </c>
      <c r="E458" s="64"/>
      <c r="F458" s="215" t="s">
        <v>2250</v>
      </c>
      <c r="G458" s="64"/>
      <c r="H458" s="64"/>
      <c r="I458" s="173"/>
      <c r="J458" s="64"/>
      <c r="K458" s="64"/>
      <c r="L458" s="62"/>
      <c r="M458" s="216"/>
      <c r="N458" s="43"/>
      <c r="O458" s="43"/>
      <c r="P458" s="43"/>
      <c r="Q458" s="43"/>
      <c r="R458" s="43"/>
      <c r="S458" s="43"/>
      <c r="T458" s="79"/>
      <c r="AT458" s="25" t="s">
        <v>210</v>
      </c>
      <c r="AU458" s="25" t="s">
        <v>86</v>
      </c>
    </row>
    <row r="459" spans="2:65" s="12" customFormat="1" ht="13.5">
      <c r="B459" s="220"/>
      <c r="C459" s="221"/>
      <c r="D459" s="214" t="s">
        <v>284</v>
      </c>
      <c r="E459" s="222" t="s">
        <v>21</v>
      </c>
      <c r="F459" s="223" t="s">
        <v>2248</v>
      </c>
      <c r="G459" s="221"/>
      <c r="H459" s="224">
        <v>11</v>
      </c>
      <c r="I459" s="225"/>
      <c r="J459" s="221"/>
      <c r="K459" s="221"/>
      <c r="L459" s="226"/>
      <c r="M459" s="227"/>
      <c r="N459" s="228"/>
      <c r="O459" s="228"/>
      <c r="P459" s="228"/>
      <c r="Q459" s="228"/>
      <c r="R459" s="228"/>
      <c r="S459" s="228"/>
      <c r="T459" s="229"/>
      <c r="AT459" s="230" t="s">
        <v>284</v>
      </c>
      <c r="AU459" s="230" t="s">
        <v>86</v>
      </c>
      <c r="AV459" s="12" t="s">
        <v>86</v>
      </c>
      <c r="AW459" s="12" t="s">
        <v>39</v>
      </c>
      <c r="AX459" s="12" t="s">
        <v>84</v>
      </c>
      <c r="AY459" s="230" t="s">
        <v>201</v>
      </c>
    </row>
    <row r="460" spans="2:65" s="1" customFormat="1" ht="16.5" customHeight="1">
      <c r="B460" s="42"/>
      <c r="C460" s="202" t="s">
        <v>928</v>
      </c>
      <c r="D460" s="202" t="s">
        <v>204</v>
      </c>
      <c r="E460" s="203" t="s">
        <v>2252</v>
      </c>
      <c r="F460" s="204" t="s">
        <v>2253</v>
      </c>
      <c r="G460" s="205" t="s">
        <v>229</v>
      </c>
      <c r="H460" s="206">
        <v>11</v>
      </c>
      <c r="I460" s="207"/>
      <c r="J460" s="208">
        <f>ROUND(I460*H460,2)</f>
        <v>0</v>
      </c>
      <c r="K460" s="204" t="s">
        <v>214</v>
      </c>
      <c r="L460" s="62"/>
      <c r="M460" s="209" t="s">
        <v>21</v>
      </c>
      <c r="N460" s="210" t="s">
        <v>47</v>
      </c>
      <c r="O460" s="43"/>
      <c r="P460" s="211">
        <f>O460*H460</f>
        <v>0</v>
      </c>
      <c r="Q460" s="211">
        <v>2.7529999999999999E-2</v>
      </c>
      <c r="R460" s="211">
        <f>Q460*H460</f>
        <v>0.30282999999999999</v>
      </c>
      <c r="S460" s="211">
        <v>0</v>
      </c>
      <c r="T460" s="212">
        <f>S460*H460</f>
        <v>0</v>
      </c>
      <c r="AR460" s="25" t="s">
        <v>219</v>
      </c>
      <c r="AT460" s="25" t="s">
        <v>204</v>
      </c>
      <c r="AU460" s="25" t="s">
        <v>86</v>
      </c>
      <c r="AY460" s="25" t="s">
        <v>201</v>
      </c>
      <c r="BE460" s="213">
        <f>IF(N460="základní",J460,0)</f>
        <v>0</v>
      </c>
      <c r="BF460" s="213">
        <f>IF(N460="snížená",J460,0)</f>
        <v>0</v>
      </c>
      <c r="BG460" s="213">
        <f>IF(N460="zákl. přenesená",J460,0)</f>
        <v>0</v>
      </c>
      <c r="BH460" s="213">
        <f>IF(N460="sníž. přenesená",J460,0)</f>
        <v>0</v>
      </c>
      <c r="BI460" s="213">
        <f>IF(N460="nulová",J460,0)</f>
        <v>0</v>
      </c>
      <c r="BJ460" s="25" t="s">
        <v>84</v>
      </c>
      <c r="BK460" s="213">
        <f>ROUND(I460*H460,2)</f>
        <v>0</v>
      </c>
      <c r="BL460" s="25" t="s">
        <v>219</v>
      </c>
      <c r="BM460" s="25" t="s">
        <v>2254</v>
      </c>
    </row>
    <row r="461" spans="2:65" s="1" customFormat="1" ht="13.5">
      <c r="B461" s="42"/>
      <c r="C461" s="64"/>
      <c r="D461" s="214" t="s">
        <v>210</v>
      </c>
      <c r="E461" s="64"/>
      <c r="F461" s="215" t="s">
        <v>2253</v>
      </c>
      <c r="G461" s="64"/>
      <c r="H461" s="64"/>
      <c r="I461" s="173"/>
      <c r="J461" s="64"/>
      <c r="K461" s="64"/>
      <c r="L461" s="62"/>
      <c r="M461" s="216"/>
      <c r="N461" s="43"/>
      <c r="O461" s="43"/>
      <c r="P461" s="43"/>
      <c r="Q461" s="43"/>
      <c r="R461" s="43"/>
      <c r="S461" s="43"/>
      <c r="T461" s="79"/>
      <c r="AT461" s="25" t="s">
        <v>210</v>
      </c>
      <c r="AU461" s="25" t="s">
        <v>86</v>
      </c>
    </row>
    <row r="462" spans="2:65" s="12" customFormat="1" ht="13.5">
      <c r="B462" s="220"/>
      <c r="C462" s="221"/>
      <c r="D462" s="214" t="s">
        <v>284</v>
      </c>
      <c r="E462" s="222" t="s">
        <v>21</v>
      </c>
      <c r="F462" s="223" t="s">
        <v>2255</v>
      </c>
      <c r="G462" s="221"/>
      <c r="H462" s="224">
        <v>11</v>
      </c>
      <c r="I462" s="225"/>
      <c r="J462" s="221"/>
      <c r="K462" s="221"/>
      <c r="L462" s="226"/>
      <c r="M462" s="227"/>
      <c r="N462" s="228"/>
      <c r="O462" s="228"/>
      <c r="P462" s="228"/>
      <c r="Q462" s="228"/>
      <c r="R462" s="228"/>
      <c r="S462" s="228"/>
      <c r="T462" s="229"/>
      <c r="AT462" s="230" t="s">
        <v>284</v>
      </c>
      <c r="AU462" s="230" t="s">
        <v>86</v>
      </c>
      <c r="AV462" s="12" t="s">
        <v>86</v>
      </c>
      <c r="AW462" s="12" t="s">
        <v>39</v>
      </c>
      <c r="AX462" s="12" t="s">
        <v>84</v>
      </c>
      <c r="AY462" s="230" t="s">
        <v>201</v>
      </c>
    </row>
    <row r="463" spans="2:65" s="1" customFormat="1" ht="25.5" customHeight="1">
      <c r="B463" s="42"/>
      <c r="C463" s="255" t="s">
        <v>933</v>
      </c>
      <c r="D463" s="255" t="s">
        <v>497</v>
      </c>
      <c r="E463" s="256" t="s">
        <v>2256</v>
      </c>
      <c r="F463" s="257" t="s">
        <v>2257</v>
      </c>
      <c r="G463" s="258" t="s">
        <v>229</v>
      </c>
      <c r="H463" s="259">
        <v>10</v>
      </c>
      <c r="I463" s="260"/>
      <c r="J463" s="261">
        <f>ROUND(I463*H463,2)</f>
        <v>0</v>
      </c>
      <c r="K463" s="257" t="s">
        <v>21</v>
      </c>
      <c r="L463" s="262"/>
      <c r="M463" s="263" t="s">
        <v>21</v>
      </c>
      <c r="N463" s="264" t="s">
        <v>47</v>
      </c>
      <c r="O463" s="43"/>
      <c r="P463" s="211">
        <f>O463*H463</f>
        <v>0</v>
      </c>
      <c r="Q463" s="211">
        <v>1.87</v>
      </c>
      <c r="R463" s="211">
        <f>Q463*H463</f>
        <v>18.700000000000003</v>
      </c>
      <c r="S463" s="211">
        <v>0</v>
      </c>
      <c r="T463" s="212">
        <f>S463*H463</f>
        <v>0</v>
      </c>
      <c r="AR463" s="25" t="s">
        <v>235</v>
      </c>
      <c r="AT463" s="25" t="s">
        <v>497</v>
      </c>
      <c r="AU463" s="25" t="s">
        <v>86</v>
      </c>
      <c r="AY463" s="25" t="s">
        <v>201</v>
      </c>
      <c r="BE463" s="213">
        <f>IF(N463="základní",J463,0)</f>
        <v>0</v>
      </c>
      <c r="BF463" s="213">
        <f>IF(N463="snížená",J463,0)</f>
        <v>0</v>
      </c>
      <c r="BG463" s="213">
        <f>IF(N463="zákl. přenesená",J463,0)</f>
        <v>0</v>
      </c>
      <c r="BH463" s="213">
        <f>IF(N463="sníž. přenesená",J463,0)</f>
        <v>0</v>
      </c>
      <c r="BI463" s="213">
        <f>IF(N463="nulová",J463,0)</f>
        <v>0</v>
      </c>
      <c r="BJ463" s="25" t="s">
        <v>84</v>
      </c>
      <c r="BK463" s="213">
        <f>ROUND(I463*H463,2)</f>
        <v>0</v>
      </c>
      <c r="BL463" s="25" t="s">
        <v>219</v>
      </c>
      <c r="BM463" s="25" t="s">
        <v>2258</v>
      </c>
    </row>
    <row r="464" spans="2:65" s="1" customFormat="1" ht="13.5">
      <c r="B464" s="42"/>
      <c r="C464" s="64"/>
      <c r="D464" s="214" t="s">
        <v>210</v>
      </c>
      <c r="E464" s="64"/>
      <c r="F464" s="215" t="s">
        <v>2257</v>
      </c>
      <c r="G464" s="64"/>
      <c r="H464" s="64"/>
      <c r="I464" s="173"/>
      <c r="J464" s="64"/>
      <c r="K464" s="64"/>
      <c r="L464" s="62"/>
      <c r="M464" s="216"/>
      <c r="N464" s="43"/>
      <c r="O464" s="43"/>
      <c r="P464" s="43"/>
      <c r="Q464" s="43"/>
      <c r="R464" s="43"/>
      <c r="S464" s="43"/>
      <c r="T464" s="79"/>
      <c r="AT464" s="25" t="s">
        <v>210</v>
      </c>
      <c r="AU464" s="25" t="s">
        <v>86</v>
      </c>
    </row>
    <row r="465" spans="2:65" s="12" customFormat="1" ht="13.5">
      <c r="B465" s="220"/>
      <c r="C465" s="221"/>
      <c r="D465" s="214" t="s">
        <v>284</v>
      </c>
      <c r="E465" s="222" t="s">
        <v>21</v>
      </c>
      <c r="F465" s="223" t="s">
        <v>2085</v>
      </c>
      <c r="G465" s="221"/>
      <c r="H465" s="224">
        <v>10</v>
      </c>
      <c r="I465" s="225"/>
      <c r="J465" s="221"/>
      <c r="K465" s="221"/>
      <c r="L465" s="226"/>
      <c r="M465" s="227"/>
      <c r="N465" s="228"/>
      <c r="O465" s="228"/>
      <c r="P465" s="228"/>
      <c r="Q465" s="228"/>
      <c r="R465" s="228"/>
      <c r="S465" s="228"/>
      <c r="T465" s="229"/>
      <c r="AT465" s="230" t="s">
        <v>284</v>
      </c>
      <c r="AU465" s="230" t="s">
        <v>86</v>
      </c>
      <c r="AV465" s="12" t="s">
        <v>86</v>
      </c>
      <c r="AW465" s="12" t="s">
        <v>39</v>
      </c>
      <c r="AX465" s="12" t="s">
        <v>84</v>
      </c>
      <c r="AY465" s="230" t="s">
        <v>201</v>
      </c>
    </row>
    <row r="466" spans="2:65" s="1" customFormat="1" ht="25.5" customHeight="1">
      <c r="B466" s="42"/>
      <c r="C466" s="255" t="s">
        <v>939</v>
      </c>
      <c r="D466" s="255" t="s">
        <v>497</v>
      </c>
      <c r="E466" s="256" t="s">
        <v>2259</v>
      </c>
      <c r="F466" s="257" t="s">
        <v>2260</v>
      </c>
      <c r="G466" s="258" t="s">
        <v>229</v>
      </c>
      <c r="H466" s="259">
        <v>1</v>
      </c>
      <c r="I466" s="260"/>
      <c r="J466" s="261">
        <f>ROUND(I466*H466,2)</f>
        <v>0</v>
      </c>
      <c r="K466" s="257" t="s">
        <v>21</v>
      </c>
      <c r="L466" s="262"/>
      <c r="M466" s="263" t="s">
        <v>21</v>
      </c>
      <c r="N466" s="264" t="s">
        <v>47</v>
      </c>
      <c r="O466" s="43"/>
      <c r="P466" s="211">
        <f>O466*H466</f>
        <v>0</v>
      </c>
      <c r="Q466" s="211">
        <v>1.87</v>
      </c>
      <c r="R466" s="211">
        <f>Q466*H466</f>
        <v>1.87</v>
      </c>
      <c r="S466" s="211">
        <v>0</v>
      </c>
      <c r="T466" s="212">
        <f>S466*H466</f>
        <v>0</v>
      </c>
      <c r="AR466" s="25" t="s">
        <v>235</v>
      </c>
      <c r="AT466" s="25" t="s">
        <v>497</v>
      </c>
      <c r="AU466" s="25" t="s">
        <v>86</v>
      </c>
      <c r="AY466" s="25" t="s">
        <v>201</v>
      </c>
      <c r="BE466" s="213">
        <f>IF(N466="základní",J466,0)</f>
        <v>0</v>
      </c>
      <c r="BF466" s="213">
        <f>IF(N466="snížená",J466,0)</f>
        <v>0</v>
      </c>
      <c r="BG466" s="213">
        <f>IF(N466="zákl. přenesená",J466,0)</f>
        <v>0</v>
      </c>
      <c r="BH466" s="213">
        <f>IF(N466="sníž. přenesená",J466,0)</f>
        <v>0</v>
      </c>
      <c r="BI466" s="213">
        <f>IF(N466="nulová",J466,0)</f>
        <v>0</v>
      </c>
      <c r="BJ466" s="25" t="s">
        <v>84</v>
      </c>
      <c r="BK466" s="213">
        <f>ROUND(I466*H466,2)</f>
        <v>0</v>
      </c>
      <c r="BL466" s="25" t="s">
        <v>219</v>
      </c>
      <c r="BM466" s="25" t="s">
        <v>2261</v>
      </c>
    </row>
    <row r="467" spans="2:65" s="1" customFormat="1" ht="13.5">
      <c r="B467" s="42"/>
      <c r="C467" s="64"/>
      <c r="D467" s="214" t="s">
        <v>210</v>
      </c>
      <c r="E467" s="64"/>
      <c r="F467" s="215" t="s">
        <v>2260</v>
      </c>
      <c r="G467" s="64"/>
      <c r="H467" s="64"/>
      <c r="I467" s="173"/>
      <c r="J467" s="64"/>
      <c r="K467" s="64"/>
      <c r="L467" s="62"/>
      <c r="M467" s="216"/>
      <c r="N467" s="43"/>
      <c r="O467" s="43"/>
      <c r="P467" s="43"/>
      <c r="Q467" s="43"/>
      <c r="R467" s="43"/>
      <c r="S467" s="43"/>
      <c r="T467" s="79"/>
      <c r="AT467" s="25" t="s">
        <v>210</v>
      </c>
      <c r="AU467" s="25" t="s">
        <v>86</v>
      </c>
    </row>
    <row r="468" spans="2:65" s="12" customFormat="1" ht="13.5">
      <c r="B468" s="220"/>
      <c r="C468" s="221"/>
      <c r="D468" s="214" t="s">
        <v>284</v>
      </c>
      <c r="E468" s="222" t="s">
        <v>21</v>
      </c>
      <c r="F468" s="223" t="s">
        <v>2052</v>
      </c>
      <c r="G468" s="221"/>
      <c r="H468" s="224">
        <v>1</v>
      </c>
      <c r="I468" s="225"/>
      <c r="J468" s="221"/>
      <c r="K468" s="221"/>
      <c r="L468" s="226"/>
      <c r="M468" s="227"/>
      <c r="N468" s="228"/>
      <c r="O468" s="228"/>
      <c r="P468" s="228"/>
      <c r="Q468" s="228"/>
      <c r="R468" s="228"/>
      <c r="S468" s="228"/>
      <c r="T468" s="229"/>
      <c r="AT468" s="230" t="s">
        <v>284</v>
      </c>
      <c r="AU468" s="230" t="s">
        <v>86</v>
      </c>
      <c r="AV468" s="12" t="s">
        <v>86</v>
      </c>
      <c r="AW468" s="12" t="s">
        <v>39</v>
      </c>
      <c r="AX468" s="12" t="s">
        <v>84</v>
      </c>
      <c r="AY468" s="230" t="s">
        <v>201</v>
      </c>
    </row>
    <row r="469" spans="2:65" s="1" customFormat="1" ht="16.5" customHeight="1">
      <c r="B469" s="42"/>
      <c r="C469" s="202" t="s">
        <v>945</v>
      </c>
      <c r="D469" s="202" t="s">
        <v>204</v>
      </c>
      <c r="E469" s="203" t="s">
        <v>2262</v>
      </c>
      <c r="F469" s="204" t="s">
        <v>2263</v>
      </c>
      <c r="G469" s="205" t="s">
        <v>229</v>
      </c>
      <c r="H469" s="206">
        <v>13</v>
      </c>
      <c r="I469" s="207"/>
      <c r="J469" s="208">
        <f>ROUND(I469*H469,2)</f>
        <v>0</v>
      </c>
      <c r="K469" s="204" t="s">
        <v>214</v>
      </c>
      <c r="L469" s="62"/>
      <c r="M469" s="209" t="s">
        <v>21</v>
      </c>
      <c r="N469" s="210" t="s">
        <v>47</v>
      </c>
      <c r="O469" s="43"/>
      <c r="P469" s="211">
        <f>O469*H469</f>
        <v>0</v>
      </c>
      <c r="Q469" s="211">
        <v>0.34089999999999998</v>
      </c>
      <c r="R469" s="211">
        <f>Q469*H469</f>
        <v>4.4316999999999993</v>
      </c>
      <c r="S469" s="211">
        <v>0</v>
      </c>
      <c r="T469" s="212">
        <f>S469*H469</f>
        <v>0</v>
      </c>
      <c r="AR469" s="25" t="s">
        <v>219</v>
      </c>
      <c r="AT469" s="25" t="s">
        <v>204</v>
      </c>
      <c r="AU469" s="25" t="s">
        <v>86</v>
      </c>
      <c r="AY469" s="25" t="s">
        <v>201</v>
      </c>
      <c r="BE469" s="213">
        <f>IF(N469="základní",J469,0)</f>
        <v>0</v>
      </c>
      <c r="BF469" s="213">
        <f>IF(N469="snížená",J469,0)</f>
        <v>0</v>
      </c>
      <c r="BG469" s="213">
        <f>IF(N469="zákl. přenesená",J469,0)</f>
        <v>0</v>
      </c>
      <c r="BH469" s="213">
        <f>IF(N469="sníž. přenesená",J469,0)</f>
        <v>0</v>
      </c>
      <c r="BI469" s="213">
        <f>IF(N469="nulová",J469,0)</f>
        <v>0</v>
      </c>
      <c r="BJ469" s="25" t="s">
        <v>84</v>
      </c>
      <c r="BK469" s="213">
        <f>ROUND(I469*H469,2)</f>
        <v>0</v>
      </c>
      <c r="BL469" s="25" t="s">
        <v>219</v>
      </c>
      <c r="BM469" s="25" t="s">
        <v>2264</v>
      </c>
    </row>
    <row r="470" spans="2:65" s="1" customFormat="1" ht="13.5">
      <c r="B470" s="42"/>
      <c r="C470" s="64"/>
      <c r="D470" s="214" t="s">
        <v>210</v>
      </c>
      <c r="E470" s="64"/>
      <c r="F470" s="215" t="s">
        <v>2263</v>
      </c>
      <c r="G470" s="64"/>
      <c r="H470" s="64"/>
      <c r="I470" s="173"/>
      <c r="J470" s="64"/>
      <c r="K470" s="64"/>
      <c r="L470" s="62"/>
      <c r="M470" s="216"/>
      <c r="N470" s="43"/>
      <c r="O470" s="43"/>
      <c r="P470" s="43"/>
      <c r="Q470" s="43"/>
      <c r="R470" s="43"/>
      <c r="S470" s="43"/>
      <c r="T470" s="79"/>
      <c r="AT470" s="25" t="s">
        <v>210</v>
      </c>
      <c r="AU470" s="25" t="s">
        <v>86</v>
      </c>
    </row>
    <row r="471" spans="2:65" s="12" customFormat="1" ht="13.5">
      <c r="B471" s="220"/>
      <c r="C471" s="221"/>
      <c r="D471" s="214" t="s">
        <v>284</v>
      </c>
      <c r="E471" s="222" t="s">
        <v>21</v>
      </c>
      <c r="F471" s="223" t="s">
        <v>2265</v>
      </c>
      <c r="G471" s="221"/>
      <c r="H471" s="224">
        <v>13</v>
      </c>
      <c r="I471" s="225"/>
      <c r="J471" s="221"/>
      <c r="K471" s="221"/>
      <c r="L471" s="226"/>
      <c r="M471" s="227"/>
      <c r="N471" s="228"/>
      <c r="O471" s="228"/>
      <c r="P471" s="228"/>
      <c r="Q471" s="228"/>
      <c r="R471" s="228"/>
      <c r="S471" s="228"/>
      <c r="T471" s="229"/>
      <c r="AT471" s="230" t="s">
        <v>284</v>
      </c>
      <c r="AU471" s="230" t="s">
        <v>86</v>
      </c>
      <c r="AV471" s="12" t="s">
        <v>86</v>
      </c>
      <c r="AW471" s="12" t="s">
        <v>39</v>
      </c>
      <c r="AX471" s="12" t="s">
        <v>84</v>
      </c>
      <c r="AY471" s="230" t="s">
        <v>201</v>
      </c>
    </row>
    <row r="472" spans="2:65" s="1" customFormat="1" ht="25.5" customHeight="1">
      <c r="B472" s="42"/>
      <c r="C472" s="255" t="s">
        <v>951</v>
      </c>
      <c r="D472" s="255" t="s">
        <v>497</v>
      </c>
      <c r="E472" s="256" t="s">
        <v>2266</v>
      </c>
      <c r="F472" s="257" t="s">
        <v>2267</v>
      </c>
      <c r="G472" s="258" t="s">
        <v>229</v>
      </c>
      <c r="H472" s="259">
        <v>13</v>
      </c>
      <c r="I472" s="260"/>
      <c r="J472" s="261">
        <f>ROUND(I472*H472,2)</f>
        <v>0</v>
      </c>
      <c r="K472" s="257" t="s">
        <v>21</v>
      </c>
      <c r="L472" s="262"/>
      <c r="M472" s="263" t="s">
        <v>21</v>
      </c>
      <c r="N472" s="264" t="s">
        <v>47</v>
      </c>
      <c r="O472" s="43"/>
      <c r="P472" s="211">
        <f>O472*H472</f>
        <v>0</v>
      </c>
      <c r="Q472" s="211">
        <v>9.7000000000000003E-2</v>
      </c>
      <c r="R472" s="211">
        <f>Q472*H472</f>
        <v>1.2610000000000001</v>
      </c>
      <c r="S472" s="211">
        <v>0</v>
      </c>
      <c r="T472" s="212">
        <f>S472*H472</f>
        <v>0</v>
      </c>
      <c r="AR472" s="25" t="s">
        <v>235</v>
      </c>
      <c r="AT472" s="25" t="s">
        <v>497</v>
      </c>
      <c r="AU472" s="25" t="s">
        <v>86</v>
      </c>
      <c r="AY472" s="25" t="s">
        <v>201</v>
      </c>
      <c r="BE472" s="213">
        <f>IF(N472="základní",J472,0)</f>
        <v>0</v>
      </c>
      <c r="BF472" s="213">
        <f>IF(N472="snížená",J472,0)</f>
        <v>0</v>
      </c>
      <c r="BG472" s="213">
        <f>IF(N472="zákl. přenesená",J472,0)</f>
        <v>0</v>
      </c>
      <c r="BH472" s="213">
        <f>IF(N472="sníž. přenesená",J472,0)</f>
        <v>0</v>
      </c>
      <c r="BI472" s="213">
        <f>IF(N472="nulová",J472,0)</f>
        <v>0</v>
      </c>
      <c r="BJ472" s="25" t="s">
        <v>84</v>
      </c>
      <c r="BK472" s="213">
        <f>ROUND(I472*H472,2)</f>
        <v>0</v>
      </c>
      <c r="BL472" s="25" t="s">
        <v>219</v>
      </c>
      <c r="BM472" s="25" t="s">
        <v>2268</v>
      </c>
    </row>
    <row r="473" spans="2:65" s="1" customFormat="1" ht="13.5">
      <c r="B473" s="42"/>
      <c r="C473" s="64"/>
      <c r="D473" s="214" t="s">
        <v>210</v>
      </c>
      <c r="E473" s="64"/>
      <c r="F473" s="215" t="s">
        <v>2267</v>
      </c>
      <c r="G473" s="64"/>
      <c r="H473" s="64"/>
      <c r="I473" s="173"/>
      <c r="J473" s="64"/>
      <c r="K473" s="64"/>
      <c r="L473" s="62"/>
      <c r="M473" s="216"/>
      <c r="N473" s="43"/>
      <c r="O473" s="43"/>
      <c r="P473" s="43"/>
      <c r="Q473" s="43"/>
      <c r="R473" s="43"/>
      <c r="S473" s="43"/>
      <c r="T473" s="79"/>
      <c r="AT473" s="25" t="s">
        <v>210</v>
      </c>
      <c r="AU473" s="25" t="s">
        <v>86</v>
      </c>
    </row>
    <row r="474" spans="2:65" s="12" customFormat="1" ht="13.5">
      <c r="B474" s="220"/>
      <c r="C474" s="221"/>
      <c r="D474" s="214" t="s">
        <v>284</v>
      </c>
      <c r="E474" s="222" t="s">
        <v>21</v>
      </c>
      <c r="F474" s="223" t="s">
        <v>2265</v>
      </c>
      <c r="G474" s="221"/>
      <c r="H474" s="224">
        <v>13</v>
      </c>
      <c r="I474" s="225"/>
      <c r="J474" s="221"/>
      <c r="K474" s="221"/>
      <c r="L474" s="226"/>
      <c r="M474" s="227"/>
      <c r="N474" s="228"/>
      <c r="O474" s="228"/>
      <c r="P474" s="228"/>
      <c r="Q474" s="228"/>
      <c r="R474" s="228"/>
      <c r="S474" s="228"/>
      <c r="T474" s="229"/>
      <c r="AT474" s="230" t="s">
        <v>284</v>
      </c>
      <c r="AU474" s="230" t="s">
        <v>86</v>
      </c>
      <c r="AV474" s="12" t="s">
        <v>86</v>
      </c>
      <c r="AW474" s="12" t="s">
        <v>39</v>
      </c>
      <c r="AX474" s="12" t="s">
        <v>84</v>
      </c>
      <c r="AY474" s="230" t="s">
        <v>201</v>
      </c>
    </row>
    <row r="475" spans="2:65" s="1" customFormat="1" ht="16.5" customHeight="1">
      <c r="B475" s="42"/>
      <c r="C475" s="255" t="s">
        <v>960</v>
      </c>
      <c r="D475" s="255" t="s">
        <v>497</v>
      </c>
      <c r="E475" s="256" t="s">
        <v>2269</v>
      </c>
      <c r="F475" s="257" t="s">
        <v>2270</v>
      </c>
      <c r="G475" s="258" t="s">
        <v>229</v>
      </c>
      <c r="H475" s="259">
        <v>13</v>
      </c>
      <c r="I475" s="260"/>
      <c r="J475" s="261">
        <f>ROUND(I475*H475,2)</f>
        <v>0</v>
      </c>
      <c r="K475" s="257" t="s">
        <v>21</v>
      </c>
      <c r="L475" s="262"/>
      <c r="M475" s="263" t="s">
        <v>21</v>
      </c>
      <c r="N475" s="264" t="s">
        <v>47</v>
      </c>
      <c r="O475" s="43"/>
      <c r="P475" s="211">
        <f>O475*H475</f>
        <v>0</v>
      </c>
      <c r="Q475" s="211">
        <v>5.7000000000000002E-2</v>
      </c>
      <c r="R475" s="211">
        <f>Q475*H475</f>
        <v>0.74099999999999999</v>
      </c>
      <c r="S475" s="211">
        <v>0</v>
      </c>
      <c r="T475" s="212">
        <f>S475*H475</f>
        <v>0</v>
      </c>
      <c r="AR475" s="25" t="s">
        <v>235</v>
      </c>
      <c r="AT475" s="25" t="s">
        <v>497</v>
      </c>
      <c r="AU475" s="25" t="s">
        <v>86</v>
      </c>
      <c r="AY475" s="25" t="s">
        <v>201</v>
      </c>
      <c r="BE475" s="213">
        <f>IF(N475="základní",J475,0)</f>
        <v>0</v>
      </c>
      <c r="BF475" s="213">
        <f>IF(N475="snížená",J475,0)</f>
        <v>0</v>
      </c>
      <c r="BG475" s="213">
        <f>IF(N475="zákl. přenesená",J475,0)</f>
        <v>0</v>
      </c>
      <c r="BH475" s="213">
        <f>IF(N475="sníž. přenesená",J475,0)</f>
        <v>0</v>
      </c>
      <c r="BI475" s="213">
        <f>IF(N475="nulová",J475,0)</f>
        <v>0</v>
      </c>
      <c r="BJ475" s="25" t="s">
        <v>84</v>
      </c>
      <c r="BK475" s="213">
        <f>ROUND(I475*H475,2)</f>
        <v>0</v>
      </c>
      <c r="BL475" s="25" t="s">
        <v>219</v>
      </c>
      <c r="BM475" s="25" t="s">
        <v>2271</v>
      </c>
    </row>
    <row r="476" spans="2:65" s="1" customFormat="1" ht="13.5">
      <c r="B476" s="42"/>
      <c r="C476" s="64"/>
      <c r="D476" s="214" t="s">
        <v>210</v>
      </c>
      <c r="E476" s="64"/>
      <c r="F476" s="215" t="s">
        <v>2270</v>
      </c>
      <c r="G476" s="64"/>
      <c r="H476" s="64"/>
      <c r="I476" s="173"/>
      <c r="J476" s="64"/>
      <c r="K476" s="64"/>
      <c r="L476" s="62"/>
      <c r="M476" s="216"/>
      <c r="N476" s="43"/>
      <c r="O476" s="43"/>
      <c r="P476" s="43"/>
      <c r="Q476" s="43"/>
      <c r="R476" s="43"/>
      <c r="S476" s="43"/>
      <c r="T476" s="79"/>
      <c r="AT476" s="25" t="s">
        <v>210</v>
      </c>
      <c r="AU476" s="25" t="s">
        <v>86</v>
      </c>
    </row>
    <row r="477" spans="2:65" s="12" customFormat="1" ht="13.5">
      <c r="B477" s="220"/>
      <c r="C477" s="221"/>
      <c r="D477" s="214" t="s">
        <v>284</v>
      </c>
      <c r="E477" s="222" t="s">
        <v>21</v>
      </c>
      <c r="F477" s="223" t="s">
        <v>2265</v>
      </c>
      <c r="G477" s="221"/>
      <c r="H477" s="224">
        <v>13</v>
      </c>
      <c r="I477" s="225"/>
      <c r="J477" s="221"/>
      <c r="K477" s="221"/>
      <c r="L477" s="226"/>
      <c r="M477" s="227"/>
      <c r="N477" s="228"/>
      <c r="O477" s="228"/>
      <c r="P477" s="228"/>
      <c r="Q477" s="228"/>
      <c r="R477" s="228"/>
      <c r="S477" s="228"/>
      <c r="T477" s="229"/>
      <c r="AT477" s="230" t="s">
        <v>284</v>
      </c>
      <c r="AU477" s="230" t="s">
        <v>86</v>
      </c>
      <c r="AV477" s="12" t="s">
        <v>86</v>
      </c>
      <c r="AW477" s="12" t="s">
        <v>39</v>
      </c>
      <c r="AX477" s="12" t="s">
        <v>84</v>
      </c>
      <c r="AY477" s="230" t="s">
        <v>201</v>
      </c>
    </row>
    <row r="478" spans="2:65" s="1" customFormat="1" ht="16.5" customHeight="1">
      <c r="B478" s="42"/>
      <c r="C478" s="255" t="s">
        <v>967</v>
      </c>
      <c r="D478" s="255" t="s">
        <v>497</v>
      </c>
      <c r="E478" s="256" t="s">
        <v>2272</v>
      </c>
      <c r="F478" s="257" t="s">
        <v>2273</v>
      </c>
      <c r="G478" s="258" t="s">
        <v>229</v>
      </c>
      <c r="H478" s="259">
        <v>13</v>
      </c>
      <c r="I478" s="260"/>
      <c r="J478" s="261">
        <f>ROUND(I478*H478,2)</f>
        <v>0</v>
      </c>
      <c r="K478" s="257" t="s">
        <v>214</v>
      </c>
      <c r="L478" s="262"/>
      <c r="M478" s="263" t="s">
        <v>21</v>
      </c>
      <c r="N478" s="264" t="s">
        <v>47</v>
      </c>
      <c r="O478" s="43"/>
      <c r="P478" s="211">
        <f>O478*H478</f>
        <v>0</v>
      </c>
      <c r="Q478" s="211">
        <v>5.8000000000000003E-2</v>
      </c>
      <c r="R478" s="211">
        <f>Q478*H478</f>
        <v>0.754</v>
      </c>
      <c r="S478" s="211">
        <v>0</v>
      </c>
      <c r="T478" s="212">
        <f>S478*H478</f>
        <v>0</v>
      </c>
      <c r="AR478" s="25" t="s">
        <v>235</v>
      </c>
      <c r="AT478" s="25" t="s">
        <v>497</v>
      </c>
      <c r="AU478" s="25" t="s">
        <v>86</v>
      </c>
      <c r="AY478" s="25" t="s">
        <v>201</v>
      </c>
      <c r="BE478" s="213">
        <f>IF(N478="základní",J478,0)</f>
        <v>0</v>
      </c>
      <c r="BF478" s="213">
        <f>IF(N478="snížená",J478,0)</f>
        <v>0</v>
      </c>
      <c r="BG478" s="213">
        <f>IF(N478="zákl. přenesená",J478,0)</f>
        <v>0</v>
      </c>
      <c r="BH478" s="213">
        <f>IF(N478="sníž. přenesená",J478,0)</f>
        <v>0</v>
      </c>
      <c r="BI478" s="213">
        <f>IF(N478="nulová",J478,0)</f>
        <v>0</v>
      </c>
      <c r="BJ478" s="25" t="s">
        <v>84</v>
      </c>
      <c r="BK478" s="213">
        <f>ROUND(I478*H478,2)</f>
        <v>0</v>
      </c>
      <c r="BL478" s="25" t="s">
        <v>219</v>
      </c>
      <c r="BM478" s="25" t="s">
        <v>2274</v>
      </c>
    </row>
    <row r="479" spans="2:65" s="1" customFormat="1" ht="13.5">
      <c r="B479" s="42"/>
      <c r="C479" s="64"/>
      <c r="D479" s="214" t="s">
        <v>210</v>
      </c>
      <c r="E479" s="64"/>
      <c r="F479" s="215" t="s">
        <v>2273</v>
      </c>
      <c r="G479" s="64"/>
      <c r="H479" s="64"/>
      <c r="I479" s="173"/>
      <c r="J479" s="64"/>
      <c r="K479" s="64"/>
      <c r="L479" s="62"/>
      <c r="M479" s="216"/>
      <c r="N479" s="43"/>
      <c r="O479" s="43"/>
      <c r="P479" s="43"/>
      <c r="Q479" s="43"/>
      <c r="R479" s="43"/>
      <c r="S479" s="43"/>
      <c r="T479" s="79"/>
      <c r="AT479" s="25" t="s">
        <v>210</v>
      </c>
      <c r="AU479" s="25" t="s">
        <v>86</v>
      </c>
    </row>
    <row r="480" spans="2:65" s="12" customFormat="1" ht="13.5">
      <c r="B480" s="220"/>
      <c r="C480" s="221"/>
      <c r="D480" s="214" t="s">
        <v>284</v>
      </c>
      <c r="E480" s="222" t="s">
        <v>21</v>
      </c>
      <c r="F480" s="223" t="s">
        <v>2265</v>
      </c>
      <c r="G480" s="221"/>
      <c r="H480" s="224">
        <v>13</v>
      </c>
      <c r="I480" s="225"/>
      <c r="J480" s="221"/>
      <c r="K480" s="221"/>
      <c r="L480" s="226"/>
      <c r="M480" s="227"/>
      <c r="N480" s="228"/>
      <c r="O480" s="228"/>
      <c r="P480" s="228"/>
      <c r="Q480" s="228"/>
      <c r="R480" s="228"/>
      <c r="S480" s="228"/>
      <c r="T480" s="229"/>
      <c r="AT480" s="230" t="s">
        <v>284</v>
      </c>
      <c r="AU480" s="230" t="s">
        <v>86</v>
      </c>
      <c r="AV480" s="12" t="s">
        <v>86</v>
      </c>
      <c r="AW480" s="12" t="s">
        <v>39</v>
      </c>
      <c r="AX480" s="12" t="s">
        <v>84</v>
      </c>
      <c r="AY480" s="230" t="s">
        <v>201</v>
      </c>
    </row>
    <row r="481" spans="2:65" s="1" customFormat="1" ht="16.5" customHeight="1">
      <c r="B481" s="42"/>
      <c r="C481" s="255" t="s">
        <v>969</v>
      </c>
      <c r="D481" s="255" t="s">
        <v>497</v>
      </c>
      <c r="E481" s="256" t="s">
        <v>2275</v>
      </c>
      <c r="F481" s="257" t="s">
        <v>2276</v>
      </c>
      <c r="G481" s="258" t="s">
        <v>229</v>
      </c>
      <c r="H481" s="259">
        <v>13</v>
      </c>
      <c r="I481" s="260"/>
      <c r="J481" s="261">
        <f>ROUND(I481*H481,2)</f>
        <v>0</v>
      </c>
      <c r="K481" s="257" t="s">
        <v>214</v>
      </c>
      <c r="L481" s="262"/>
      <c r="M481" s="263" t="s">
        <v>21</v>
      </c>
      <c r="N481" s="264" t="s">
        <v>47</v>
      </c>
      <c r="O481" s="43"/>
      <c r="P481" s="211">
        <f>O481*H481</f>
        <v>0</v>
      </c>
      <c r="Q481" s="211">
        <v>2.7E-2</v>
      </c>
      <c r="R481" s="211">
        <f>Q481*H481</f>
        <v>0.35099999999999998</v>
      </c>
      <c r="S481" s="211">
        <v>0</v>
      </c>
      <c r="T481" s="212">
        <f>S481*H481</f>
        <v>0</v>
      </c>
      <c r="AR481" s="25" t="s">
        <v>235</v>
      </c>
      <c r="AT481" s="25" t="s">
        <v>497</v>
      </c>
      <c r="AU481" s="25" t="s">
        <v>86</v>
      </c>
      <c r="AY481" s="25" t="s">
        <v>201</v>
      </c>
      <c r="BE481" s="213">
        <f>IF(N481="základní",J481,0)</f>
        <v>0</v>
      </c>
      <c r="BF481" s="213">
        <f>IF(N481="snížená",J481,0)</f>
        <v>0</v>
      </c>
      <c r="BG481" s="213">
        <f>IF(N481="zákl. přenesená",J481,0)</f>
        <v>0</v>
      </c>
      <c r="BH481" s="213">
        <f>IF(N481="sníž. přenesená",J481,0)</f>
        <v>0</v>
      </c>
      <c r="BI481" s="213">
        <f>IF(N481="nulová",J481,0)</f>
        <v>0</v>
      </c>
      <c r="BJ481" s="25" t="s">
        <v>84</v>
      </c>
      <c r="BK481" s="213">
        <f>ROUND(I481*H481,2)</f>
        <v>0</v>
      </c>
      <c r="BL481" s="25" t="s">
        <v>219</v>
      </c>
      <c r="BM481" s="25" t="s">
        <v>2277</v>
      </c>
    </row>
    <row r="482" spans="2:65" s="1" customFormat="1" ht="13.5">
      <c r="B482" s="42"/>
      <c r="C482" s="64"/>
      <c r="D482" s="214" t="s">
        <v>210</v>
      </c>
      <c r="E482" s="64"/>
      <c r="F482" s="215" t="s">
        <v>2276</v>
      </c>
      <c r="G482" s="64"/>
      <c r="H482" s="64"/>
      <c r="I482" s="173"/>
      <c r="J482" s="64"/>
      <c r="K482" s="64"/>
      <c r="L482" s="62"/>
      <c r="M482" s="216"/>
      <c r="N482" s="43"/>
      <c r="O482" s="43"/>
      <c r="P482" s="43"/>
      <c r="Q482" s="43"/>
      <c r="R482" s="43"/>
      <c r="S482" s="43"/>
      <c r="T482" s="79"/>
      <c r="AT482" s="25" t="s">
        <v>210</v>
      </c>
      <c r="AU482" s="25" t="s">
        <v>86</v>
      </c>
    </row>
    <row r="483" spans="2:65" s="12" customFormat="1" ht="13.5">
      <c r="B483" s="220"/>
      <c r="C483" s="221"/>
      <c r="D483" s="214" t="s">
        <v>284</v>
      </c>
      <c r="E483" s="222" t="s">
        <v>21</v>
      </c>
      <c r="F483" s="223" t="s">
        <v>2265</v>
      </c>
      <c r="G483" s="221"/>
      <c r="H483" s="224">
        <v>13</v>
      </c>
      <c r="I483" s="225"/>
      <c r="J483" s="221"/>
      <c r="K483" s="221"/>
      <c r="L483" s="226"/>
      <c r="M483" s="227"/>
      <c r="N483" s="228"/>
      <c r="O483" s="228"/>
      <c r="P483" s="228"/>
      <c r="Q483" s="228"/>
      <c r="R483" s="228"/>
      <c r="S483" s="228"/>
      <c r="T483" s="229"/>
      <c r="AT483" s="230" t="s">
        <v>284</v>
      </c>
      <c r="AU483" s="230" t="s">
        <v>86</v>
      </c>
      <c r="AV483" s="12" t="s">
        <v>86</v>
      </c>
      <c r="AW483" s="12" t="s">
        <v>39</v>
      </c>
      <c r="AX483" s="12" t="s">
        <v>84</v>
      </c>
      <c r="AY483" s="230" t="s">
        <v>201</v>
      </c>
    </row>
    <row r="484" spans="2:65" s="1" customFormat="1" ht="25.5" customHeight="1">
      <c r="B484" s="42"/>
      <c r="C484" s="202" t="s">
        <v>975</v>
      </c>
      <c r="D484" s="202" t="s">
        <v>204</v>
      </c>
      <c r="E484" s="203" t="s">
        <v>2278</v>
      </c>
      <c r="F484" s="204" t="s">
        <v>2279</v>
      </c>
      <c r="G484" s="205" t="s">
        <v>229</v>
      </c>
      <c r="H484" s="206">
        <v>8</v>
      </c>
      <c r="I484" s="207"/>
      <c r="J484" s="208">
        <f>ROUND(I484*H484,2)</f>
        <v>0</v>
      </c>
      <c r="K484" s="204" t="s">
        <v>21</v>
      </c>
      <c r="L484" s="62"/>
      <c r="M484" s="209" t="s">
        <v>21</v>
      </c>
      <c r="N484" s="210" t="s">
        <v>47</v>
      </c>
      <c r="O484" s="43"/>
      <c r="P484" s="211">
        <f>O484*H484</f>
        <v>0</v>
      </c>
      <c r="Q484" s="211">
        <v>0</v>
      </c>
      <c r="R484" s="211">
        <f>Q484*H484</f>
        <v>0</v>
      </c>
      <c r="S484" s="211">
        <v>0</v>
      </c>
      <c r="T484" s="212">
        <f>S484*H484</f>
        <v>0</v>
      </c>
      <c r="AR484" s="25" t="s">
        <v>219</v>
      </c>
      <c r="AT484" s="25" t="s">
        <v>204</v>
      </c>
      <c r="AU484" s="25" t="s">
        <v>86</v>
      </c>
      <c r="AY484" s="25" t="s">
        <v>201</v>
      </c>
      <c r="BE484" s="213">
        <f>IF(N484="základní",J484,0)</f>
        <v>0</v>
      </c>
      <c r="BF484" s="213">
        <f>IF(N484="snížená",J484,0)</f>
        <v>0</v>
      </c>
      <c r="BG484" s="213">
        <f>IF(N484="zákl. přenesená",J484,0)</f>
        <v>0</v>
      </c>
      <c r="BH484" s="213">
        <f>IF(N484="sníž. přenesená",J484,0)</f>
        <v>0</v>
      </c>
      <c r="BI484" s="213">
        <f>IF(N484="nulová",J484,0)</f>
        <v>0</v>
      </c>
      <c r="BJ484" s="25" t="s">
        <v>84</v>
      </c>
      <c r="BK484" s="213">
        <f>ROUND(I484*H484,2)</f>
        <v>0</v>
      </c>
      <c r="BL484" s="25" t="s">
        <v>219</v>
      </c>
      <c r="BM484" s="25" t="s">
        <v>2280</v>
      </c>
    </row>
    <row r="485" spans="2:65" s="1" customFormat="1" ht="13.5">
      <c r="B485" s="42"/>
      <c r="C485" s="64"/>
      <c r="D485" s="214" t="s">
        <v>210</v>
      </c>
      <c r="E485" s="64"/>
      <c r="F485" s="215" t="s">
        <v>2279</v>
      </c>
      <c r="G485" s="64"/>
      <c r="H485" s="64"/>
      <c r="I485" s="173"/>
      <c r="J485" s="64"/>
      <c r="K485" s="64"/>
      <c r="L485" s="62"/>
      <c r="M485" s="216"/>
      <c r="N485" s="43"/>
      <c r="O485" s="43"/>
      <c r="P485" s="43"/>
      <c r="Q485" s="43"/>
      <c r="R485" s="43"/>
      <c r="S485" s="43"/>
      <c r="T485" s="79"/>
      <c r="AT485" s="25" t="s">
        <v>210</v>
      </c>
      <c r="AU485" s="25" t="s">
        <v>86</v>
      </c>
    </row>
    <row r="486" spans="2:65" s="12" customFormat="1" ht="13.5">
      <c r="B486" s="220"/>
      <c r="C486" s="221"/>
      <c r="D486" s="214" t="s">
        <v>284</v>
      </c>
      <c r="E486" s="222" t="s">
        <v>21</v>
      </c>
      <c r="F486" s="223" t="s">
        <v>2281</v>
      </c>
      <c r="G486" s="221"/>
      <c r="H486" s="224">
        <v>8</v>
      </c>
      <c r="I486" s="225"/>
      <c r="J486" s="221"/>
      <c r="K486" s="221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284</v>
      </c>
      <c r="AU486" s="230" t="s">
        <v>86</v>
      </c>
      <c r="AV486" s="12" t="s">
        <v>86</v>
      </c>
      <c r="AW486" s="12" t="s">
        <v>39</v>
      </c>
      <c r="AX486" s="12" t="s">
        <v>84</v>
      </c>
      <c r="AY486" s="230" t="s">
        <v>201</v>
      </c>
    </row>
    <row r="487" spans="2:65" s="1" customFormat="1" ht="25.5" customHeight="1">
      <c r="B487" s="42"/>
      <c r="C487" s="202" t="s">
        <v>979</v>
      </c>
      <c r="D487" s="202" t="s">
        <v>204</v>
      </c>
      <c r="E487" s="203" t="s">
        <v>2282</v>
      </c>
      <c r="F487" s="204" t="s">
        <v>2283</v>
      </c>
      <c r="G487" s="205" t="s">
        <v>229</v>
      </c>
      <c r="H487" s="206">
        <v>11</v>
      </c>
      <c r="I487" s="207"/>
      <c r="J487" s="208">
        <f>ROUND(I487*H487,2)</f>
        <v>0</v>
      </c>
      <c r="K487" s="204" t="s">
        <v>214</v>
      </c>
      <c r="L487" s="62"/>
      <c r="M487" s="209" t="s">
        <v>21</v>
      </c>
      <c r="N487" s="210" t="s">
        <v>47</v>
      </c>
      <c r="O487" s="43"/>
      <c r="P487" s="211">
        <f>O487*H487</f>
        <v>0</v>
      </c>
      <c r="Q487" s="211">
        <v>0.21734000000000001</v>
      </c>
      <c r="R487" s="211">
        <f>Q487*H487</f>
        <v>2.3907400000000001</v>
      </c>
      <c r="S487" s="211">
        <v>0</v>
      </c>
      <c r="T487" s="212">
        <f>S487*H487</f>
        <v>0</v>
      </c>
      <c r="AR487" s="25" t="s">
        <v>219</v>
      </c>
      <c r="AT487" s="25" t="s">
        <v>204</v>
      </c>
      <c r="AU487" s="25" t="s">
        <v>86</v>
      </c>
      <c r="AY487" s="25" t="s">
        <v>201</v>
      </c>
      <c r="BE487" s="213">
        <f>IF(N487="základní",J487,0)</f>
        <v>0</v>
      </c>
      <c r="BF487" s="213">
        <f>IF(N487="snížená",J487,0)</f>
        <v>0</v>
      </c>
      <c r="BG487" s="213">
        <f>IF(N487="zákl. přenesená",J487,0)</f>
        <v>0</v>
      </c>
      <c r="BH487" s="213">
        <f>IF(N487="sníž. přenesená",J487,0)</f>
        <v>0</v>
      </c>
      <c r="BI487" s="213">
        <f>IF(N487="nulová",J487,0)</f>
        <v>0</v>
      </c>
      <c r="BJ487" s="25" t="s">
        <v>84</v>
      </c>
      <c r="BK487" s="213">
        <f>ROUND(I487*H487,2)</f>
        <v>0</v>
      </c>
      <c r="BL487" s="25" t="s">
        <v>219</v>
      </c>
      <c r="BM487" s="25" t="s">
        <v>2284</v>
      </c>
    </row>
    <row r="488" spans="2:65" s="1" customFormat="1" ht="13.5">
      <c r="B488" s="42"/>
      <c r="C488" s="64"/>
      <c r="D488" s="214" t="s">
        <v>210</v>
      </c>
      <c r="E488" s="64"/>
      <c r="F488" s="215" t="s">
        <v>2285</v>
      </c>
      <c r="G488" s="64"/>
      <c r="H488" s="64"/>
      <c r="I488" s="173"/>
      <c r="J488" s="64"/>
      <c r="K488" s="64"/>
      <c r="L488" s="62"/>
      <c r="M488" s="216"/>
      <c r="N488" s="43"/>
      <c r="O488" s="43"/>
      <c r="P488" s="43"/>
      <c r="Q488" s="43"/>
      <c r="R488" s="43"/>
      <c r="S488" s="43"/>
      <c r="T488" s="79"/>
      <c r="AT488" s="25" t="s">
        <v>210</v>
      </c>
      <c r="AU488" s="25" t="s">
        <v>86</v>
      </c>
    </row>
    <row r="489" spans="2:65" s="12" customFormat="1" ht="13.5">
      <c r="B489" s="220"/>
      <c r="C489" s="221"/>
      <c r="D489" s="214" t="s">
        <v>284</v>
      </c>
      <c r="E489" s="222" t="s">
        <v>21</v>
      </c>
      <c r="F489" s="223" t="s">
        <v>2286</v>
      </c>
      <c r="G489" s="221"/>
      <c r="H489" s="224">
        <v>11</v>
      </c>
      <c r="I489" s="225"/>
      <c r="J489" s="221"/>
      <c r="K489" s="221"/>
      <c r="L489" s="226"/>
      <c r="M489" s="227"/>
      <c r="N489" s="228"/>
      <c r="O489" s="228"/>
      <c r="P489" s="228"/>
      <c r="Q489" s="228"/>
      <c r="R489" s="228"/>
      <c r="S489" s="228"/>
      <c r="T489" s="229"/>
      <c r="AT489" s="230" t="s">
        <v>284</v>
      </c>
      <c r="AU489" s="230" t="s">
        <v>86</v>
      </c>
      <c r="AV489" s="12" t="s">
        <v>86</v>
      </c>
      <c r="AW489" s="12" t="s">
        <v>39</v>
      </c>
      <c r="AX489" s="12" t="s">
        <v>84</v>
      </c>
      <c r="AY489" s="230" t="s">
        <v>201</v>
      </c>
    </row>
    <row r="490" spans="2:65" s="1" customFormat="1" ht="16.5" customHeight="1">
      <c r="B490" s="42"/>
      <c r="C490" s="255" t="s">
        <v>984</v>
      </c>
      <c r="D490" s="255" t="s">
        <v>497</v>
      </c>
      <c r="E490" s="256" t="s">
        <v>2287</v>
      </c>
      <c r="F490" s="257" t="s">
        <v>2288</v>
      </c>
      <c r="G490" s="258" t="s">
        <v>229</v>
      </c>
      <c r="H490" s="259">
        <v>11</v>
      </c>
      <c r="I490" s="260"/>
      <c r="J490" s="261">
        <f>ROUND(I490*H490,2)</f>
        <v>0</v>
      </c>
      <c r="K490" s="257" t="s">
        <v>214</v>
      </c>
      <c r="L490" s="262"/>
      <c r="M490" s="263" t="s">
        <v>21</v>
      </c>
      <c r="N490" s="264" t="s">
        <v>47</v>
      </c>
      <c r="O490" s="43"/>
      <c r="P490" s="211">
        <f>O490*H490</f>
        <v>0</v>
      </c>
      <c r="Q490" s="211">
        <v>5.4600000000000003E-2</v>
      </c>
      <c r="R490" s="211">
        <f>Q490*H490</f>
        <v>0.60060000000000002</v>
      </c>
      <c r="S490" s="211">
        <v>0</v>
      </c>
      <c r="T490" s="212">
        <f>S490*H490</f>
        <v>0</v>
      </c>
      <c r="AR490" s="25" t="s">
        <v>235</v>
      </c>
      <c r="AT490" s="25" t="s">
        <v>497</v>
      </c>
      <c r="AU490" s="25" t="s">
        <v>86</v>
      </c>
      <c r="AY490" s="25" t="s">
        <v>201</v>
      </c>
      <c r="BE490" s="213">
        <f>IF(N490="základní",J490,0)</f>
        <v>0</v>
      </c>
      <c r="BF490" s="213">
        <f>IF(N490="snížená",J490,0)</f>
        <v>0</v>
      </c>
      <c r="BG490" s="213">
        <f>IF(N490="zákl. přenesená",J490,0)</f>
        <v>0</v>
      </c>
      <c r="BH490" s="213">
        <f>IF(N490="sníž. přenesená",J490,0)</f>
        <v>0</v>
      </c>
      <c r="BI490" s="213">
        <f>IF(N490="nulová",J490,0)</f>
        <v>0</v>
      </c>
      <c r="BJ490" s="25" t="s">
        <v>84</v>
      </c>
      <c r="BK490" s="213">
        <f>ROUND(I490*H490,2)</f>
        <v>0</v>
      </c>
      <c r="BL490" s="25" t="s">
        <v>219</v>
      </c>
      <c r="BM490" s="25" t="s">
        <v>2289</v>
      </c>
    </row>
    <row r="491" spans="2:65" s="1" customFormat="1" ht="13.5">
      <c r="B491" s="42"/>
      <c r="C491" s="64"/>
      <c r="D491" s="214" t="s">
        <v>210</v>
      </c>
      <c r="E491" s="64"/>
      <c r="F491" s="215" t="s">
        <v>2288</v>
      </c>
      <c r="G491" s="64"/>
      <c r="H491" s="64"/>
      <c r="I491" s="173"/>
      <c r="J491" s="64"/>
      <c r="K491" s="64"/>
      <c r="L491" s="62"/>
      <c r="M491" s="216"/>
      <c r="N491" s="43"/>
      <c r="O491" s="43"/>
      <c r="P491" s="43"/>
      <c r="Q491" s="43"/>
      <c r="R491" s="43"/>
      <c r="S491" s="43"/>
      <c r="T491" s="79"/>
      <c r="AT491" s="25" t="s">
        <v>210</v>
      </c>
      <c r="AU491" s="25" t="s">
        <v>86</v>
      </c>
    </row>
    <row r="492" spans="2:65" s="12" customFormat="1" ht="13.5">
      <c r="B492" s="220"/>
      <c r="C492" s="221"/>
      <c r="D492" s="214" t="s">
        <v>284</v>
      </c>
      <c r="E492" s="222" t="s">
        <v>21</v>
      </c>
      <c r="F492" s="223" t="s">
        <v>2290</v>
      </c>
      <c r="G492" s="221"/>
      <c r="H492" s="224">
        <v>11</v>
      </c>
      <c r="I492" s="225"/>
      <c r="J492" s="221"/>
      <c r="K492" s="221"/>
      <c r="L492" s="226"/>
      <c r="M492" s="227"/>
      <c r="N492" s="228"/>
      <c r="O492" s="228"/>
      <c r="P492" s="228"/>
      <c r="Q492" s="228"/>
      <c r="R492" s="228"/>
      <c r="S492" s="228"/>
      <c r="T492" s="229"/>
      <c r="AT492" s="230" t="s">
        <v>284</v>
      </c>
      <c r="AU492" s="230" t="s">
        <v>86</v>
      </c>
      <c r="AV492" s="12" t="s">
        <v>86</v>
      </c>
      <c r="AW492" s="12" t="s">
        <v>39</v>
      </c>
      <c r="AX492" s="12" t="s">
        <v>84</v>
      </c>
      <c r="AY492" s="230" t="s">
        <v>201</v>
      </c>
    </row>
    <row r="493" spans="2:65" s="1" customFormat="1" ht="25.5" customHeight="1">
      <c r="B493" s="42"/>
      <c r="C493" s="202" t="s">
        <v>994</v>
      </c>
      <c r="D493" s="202" t="s">
        <v>204</v>
      </c>
      <c r="E493" s="203" t="s">
        <v>2291</v>
      </c>
      <c r="F493" s="204" t="s">
        <v>2292</v>
      </c>
      <c r="G493" s="205" t="s">
        <v>229</v>
      </c>
      <c r="H493" s="206">
        <v>13</v>
      </c>
      <c r="I493" s="207"/>
      <c r="J493" s="208">
        <f>ROUND(I493*H493,2)</f>
        <v>0</v>
      </c>
      <c r="K493" s="204" t="s">
        <v>214</v>
      </c>
      <c r="L493" s="62"/>
      <c r="M493" s="209" t="s">
        <v>21</v>
      </c>
      <c r="N493" s="210" t="s">
        <v>47</v>
      </c>
      <c r="O493" s="43"/>
      <c r="P493" s="211">
        <f>O493*H493</f>
        <v>0</v>
      </c>
      <c r="Q493" s="211">
        <v>0.21734000000000001</v>
      </c>
      <c r="R493" s="211">
        <f>Q493*H493</f>
        <v>2.8254200000000003</v>
      </c>
      <c r="S493" s="211">
        <v>0</v>
      </c>
      <c r="T493" s="212">
        <f>S493*H493</f>
        <v>0</v>
      </c>
      <c r="AR493" s="25" t="s">
        <v>219</v>
      </c>
      <c r="AT493" s="25" t="s">
        <v>204</v>
      </c>
      <c r="AU493" s="25" t="s">
        <v>86</v>
      </c>
      <c r="AY493" s="25" t="s">
        <v>201</v>
      </c>
      <c r="BE493" s="213">
        <f>IF(N493="základní",J493,0)</f>
        <v>0</v>
      </c>
      <c r="BF493" s="213">
        <f>IF(N493="snížená",J493,0)</f>
        <v>0</v>
      </c>
      <c r="BG493" s="213">
        <f>IF(N493="zákl. přenesená",J493,0)</f>
        <v>0</v>
      </c>
      <c r="BH493" s="213">
        <f>IF(N493="sníž. přenesená",J493,0)</f>
        <v>0</v>
      </c>
      <c r="BI493" s="213">
        <f>IF(N493="nulová",J493,0)</f>
        <v>0</v>
      </c>
      <c r="BJ493" s="25" t="s">
        <v>84</v>
      </c>
      <c r="BK493" s="213">
        <f>ROUND(I493*H493,2)</f>
        <v>0</v>
      </c>
      <c r="BL493" s="25" t="s">
        <v>219</v>
      </c>
      <c r="BM493" s="25" t="s">
        <v>2293</v>
      </c>
    </row>
    <row r="494" spans="2:65" s="1" customFormat="1" ht="13.5">
      <c r="B494" s="42"/>
      <c r="C494" s="64"/>
      <c r="D494" s="214" t="s">
        <v>210</v>
      </c>
      <c r="E494" s="64"/>
      <c r="F494" s="215" t="s">
        <v>2292</v>
      </c>
      <c r="G494" s="64"/>
      <c r="H494" s="64"/>
      <c r="I494" s="173"/>
      <c r="J494" s="64"/>
      <c r="K494" s="64"/>
      <c r="L494" s="62"/>
      <c r="M494" s="216"/>
      <c r="N494" s="43"/>
      <c r="O494" s="43"/>
      <c r="P494" s="43"/>
      <c r="Q494" s="43"/>
      <c r="R494" s="43"/>
      <c r="S494" s="43"/>
      <c r="T494" s="79"/>
      <c r="AT494" s="25" t="s">
        <v>210</v>
      </c>
      <c r="AU494" s="25" t="s">
        <v>86</v>
      </c>
    </row>
    <row r="495" spans="2:65" s="12" customFormat="1" ht="13.5">
      <c r="B495" s="220"/>
      <c r="C495" s="221"/>
      <c r="D495" s="214" t="s">
        <v>284</v>
      </c>
      <c r="E495" s="222" t="s">
        <v>21</v>
      </c>
      <c r="F495" s="223" t="s">
        <v>2265</v>
      </c>
      <c r="G495" s="221"/>
      <c r="H495" s="224">
        <v>13</v>
      </c>
      <c r="I495" s="225"/>
      <c r="J495" s="221"/>
      <c r="K495" s="221"/>
      <c r="L495" s="226"/>
      <c r="M495" s="227"/>
      <c r="N495" s="228"/>
      <c r="O495" s="228"/>
      <c r="P495" s="228"/>
      <c r="Q495" s="228"/>
      <c r="R495" s="228"/>
      <c r="S495" s="228"/>
      <c r="T495" s="229"/>
      <c r="AT495" s="230" t="s">
        <v>284</v>
      </c>
      <c r="AU495" s="230" t="s">
        <v>86</v>
      </c>
      <c r="AV495" s="12" t="s">
        <v>86</v>
      </c>
      <c r="AW495" s="12" t="s">
        <v>39</v>
      </c>
      <c r="AX495" s="12" t="s">
        <v>84</v>
      </c>
      <c r="AY495" s="230" t="s">
        <v>201</v>
      </c>
    </row>
    <row r="496" spans="2:65" s="1" customFormat="1" ht="16.5" customHeight="1">
      <c r="B496" s="42"/>
      <c r="C496" s="255" t="s">
        <v>1000</v>
      </c>
      <c r="D496" s="255" t="s">
        <v>497</v>
      </c>
      <c r="E496" s="256" t="s">
        <v>2294</v>
      </c>
      <c r="F496" s="257" t="s">
        <v>2295</v>
      </c>
      <c r="G496" s="258" t="s">
        <v>229</v>
      </c>
      <c r="H496" s="259">
        <v>13</v>
      </c>
      <c r="I496" s="260"/>
      <c r="J496" s="261">
        <f>ROUND(I496*H496,2)</f>
        <v>0</v>
      </c>
      <c r="K496" s="257" t="s">
        <v>214</v>
      </c>
      <c r="L496" s="262"/>
      <c r="M496" s="263" t="s">
        <v>21</v>
      </c>
      <c r="N496" s="264" t="s">
        <v>47</v>
      </c>
      <c r="O496" s="43"/>
      <c r="P496" s="211">
        <f>O496*H496</f>
        <v>0</v>
      </c>
      <c r="Q496" s="211">
        <v>5.0599999999999999E-2</v>
      </c>
      <c r="R496" s="211">
        <f>Q496*H496</f>
        <v>0.65779999999999994</v>
      </c>
      <c r="S496" s="211">
        <v>0</v>
      </c>
      <c r="T496" s="212">
        <f>S496*H496</f>
        <v>0</v>
      </c>
      <c r="AR496" s="25" t="s">
        <v>235</v>
      </c>
      <c r="AT496" s="25" t="s">
        <v>497</v>
      </c>
      <c r="AU496" s="25" t="s">
        <v>86</v>
      </c>
      <c r="AY496" s="25" t="s">
        <v>201</v>
      </c>
      <c r="BE496" s="213">
        <f>IF(N496="základní",J496,0)</f>
        <v>0</v>
      </c>
      <c r="BF496" s="213">
        <f>IF(N496="snížená",J496,0)</f>
        <v>0</v>
      </c>
      <c r="BG496" s="213">
        <f>IF(N496="zákl. přenesená",J496,0)</f>
        <v>0</v>
      </c>
      <c r="BH496" s="213">
        <f>IF(N496="sníž. přenesená",J496,0)</f>
        <v>0</v>
      </c>
      <c r="BI496" s="213">
        <f>IF(N496="nulová",J496,0)</f>
        <v>0</v>
      </c>
      <c r="BJ496" s="25" t="s">
        <v>84</v>
      </c>
      <c r="BK496" s="213">
        <f>ROUND(I496*H496,2)</f>
        <v>0</v>
      </c>
      <c r="BL496" s="25" t="s">
        <v>219</v>
      </c>
      <c r="BM496" s="25" t="s">
        <v>2296</v>
      </c>
    </row>
    <row r="497" spans="2:65" s="1" customFormat="1" ht="13.5">
      <c r="B497" s="42"/>
      <c r="C497" s="64"/>
      <c r="D497" s="214" t="s">
        <v>210</v>
      </c>
      <c r="E497" s="64"/>
      <c r="F497" s="215" t="s">
        <v>2295</v>
      </c>
      <c r="G497" s="64"/>
      <c r="H497" s="64"/>
      <c r="I497" s="173"/>
      <c r="J497" s="64"/>
      <c r="K497" s="64"/>
      <c r="L497" s="62"/>
      <c r="M497" s="216"/>
      <c r="N497" s="43"/>
      <c r="O497" s="43"/>
      <c r="P497" s="43"/>
      <c r="Q497" s="43"/>
      <c r="R497" s="43"/>
      <c r="S497" s="43"/>
      <c r="T497" s="79"/>
      <c r="AT497" s="25" t="s">
        <v>210</v>
      </c>
      <c r="AU497" s="25" t="s">
        <v>86</v>
      </c>
    </row>
    <row r="498" spans="2:65" s="12" customFormat="1" ht="13.5">
      <c r="B498" s="220"/>
      <c r="C498" s="221"/>
      <c r="D498" s="214" t="s">
        <v>284</v>
      </c>
      <c r="E498" s="222" t="s">
        <v>21</v>
      </c>
      <c r="F498" s="223" t="s">
        <v>2265</v>
      </c>
      <c r="G498" s="221"/>
      <c r="H498" s="224">
        <v>13</v>
      </c>
      <c r="I498" s="225"/>
      <c r="J498" s="221"/>
      <c r="K498" s="221"/>
      <c r="L498" s="226"/>
      <c r="M498" s="227"/>
      <c r="N498" s="228"/>
      <c r="O498" s="228"/>
      <c r="P498" s="228"/>
      <c r="Q498" s="228"/>
      <c r="R498" s="228"/>
      <c r="S498" s="228"/>
      <c r="T498" s="229"/>
      <c r="AT498" s="230" t="s">
        <v>284</v>
      </c>
      <c r="AU498" s="230" t="s">
        <v>86</v>
      </c>
      <c r="AV498" s="12" t="s">
        <v>86</v>
      </c>
      <c r="AW498" s="12" t="s">
        <v>39</v>
      </c>
      <c r="AX498" s="12" t="s">
        <v>84</v>
      </c>
      <c r="AY498" s="230" t="s">
        <v>201</v>
      </c>
    </row>
    <row r="499" spans="2:65" s="1" customFormat="1" ht="16.5" customHeight="1">
      <c r="B499" s="42"/>
      <c r="C499" s="255" t="s">
        <v>1005</v>
      </c>
      <c r="D499" s="255" t="s">
        <v>497</v>
      </c>
      <c r="E499" s="256" t="s">
        <v>2297</v>
      </c>
      <c r="F499" s="257" t="s">
        <v>2298</v>
      </c>
      <c r="G499" s="258" t="s">
        <v>229</v>
      </c>
      <c r="H499" s="259">
        <v>13</v>
      </c>
      <c r="I499" s="260"/>
      <c r="J499" s="261">
        <f>ROUND(I499*H499,2)</f>
        <v>0</v>
      </c>
      <c r="K499" s="257" t="s">
        <v>21</v>
      </c>
      <c r="L499" s="262"/>
      <c r="M499" s="263" t="s">
        <v>21</v>
      </c>
      <c r="N499" s="264" t="s">
        <v>47</v>
      </c>
      <c r="O499" s="43"/>
      <c r="P499" s="211">
        <f>O499*H499</f>
        <v>0</v>
      </c>
      <c r="Q499" s="211">
        <v>4.0000000000000001E-3</v>
      </c>
      <c r="R499" s="211">
        <f>Q499*H499</f>
        <v>5.2000000000000005E-2</v>
      </c>
      <c r="S499" s="211">
        <v>0</v>
      </c>
      <c r="T499" s="212">
        <f>S499*H499</f>
        <v>0</v>
      </c>
      <c r="AR499" s="25" t="s">
        <v>235</v>
      </c>
      <c r="AT499" s="25" t="s">
        <v>497</v>
      </c>
      <c r="AU499" s="25" t="s">
        <v>86</v>
      </c>
      <c r="AY499" s="25" t="s">
        <v>201</v>
      </c>
      <c r="BE499" s="213">
        <f>IF(N499="základní",J499,0)</f>
        <v>0</v>
      </c>
      <c r="BF499" s="213">
        <f>IF(N499="snížená",J499,0)</f>
        <v>0</v>
      </c>
      <c r="BG499" s="213">
        <f>IF(N499="zákl. přenesená",J499,0)</f>
        <v>0</v>
      </c>
      <c r="BH499" s="213">
        <f>IF(N499="sníž. přenesená",J499,0)</f>
        <v>0</v>
      </c>
      <c r="BI499" s="213">
        <f>IF(N499="nulová",J499,0)</f>
        <v>0</v>
      </c>
      <c r="BJ499" s="25" t="s">
        <v>84</v>
      </c>
      <c r="BK499" s="213">
        <f>ROUND(I499*H499,2)</f>
        <v>0</v>
      </c>
      <c r="BL499" s="25" t="s">
        <v>219</v>
      </c>
      <c r="BM499" s="25" t="s">
        <v>2299</v>
      </c>
    </row>
    <row r="500" spans="2:65" s="1" customFormat="1" ht="13.5">
      <c r="B500" s="42"/>
      <c r="C500" s="64"/>
      <c r="D500" s="214" t="s">
        <v>210</v>
      </c>
      <c r="E500" s="64"/>
      <c r="F500" s="215" t="s">
        <v>2298</v>
      </c>
      <c r="G500" s="64"/>
      <c r="H500" s="64"/>
      <c r="I500" s="173"/>
      <c r="J500" s="64"/>
      <c r="K500" s="64"/>
      <c r="L500" s="62"/>
      <c r="M500" s="216"/>
      <c r="N500" s="43"/>
      <c r="O500" s="43"/>
      <c r="P500" s="43"/>
      <c r="Q500" s="43"/>
      <c r="R500" s="43"/>
      <c r="S500" s="43"/>
      <c r="T500" s="79"/>
      <c r="AT500" s="25" t="s">
        <v>210</v>
      </c>
      <c r="AU500" s="25" t="s">
        <v>86</v>
      </c>
    </row>
    <row r="501" spans="2:65" s="12" customFormat="1" ht="13.5">
      <c r="B501" s="220"/>
      <c r="C501" s="221"/>
      <c r="D501" s="214" t="s">
        <v>284</v>
      </c>
      <c r="E501" s="222" t="s">
        <v>21</v>
      </c>
      <c r="F501" s="223" t="s">
        <v>2265</v>
      </c>
      <c r="G501" s="221"/>
      <c r="H501" s="224">
        <v>13</v>
      </c>
      <c r="I501" s="225"/>
      <c r="J501" s="221"/>
      <c r="K501" s="221"/>
      <c r="L501" s="226"/>
      <c r="M501" s="227"/>
      <c r="N501" s="228"/>
      <c r="O501" s="228"/>
      <c r="P501" s="228"/>
      <c r="Q501" s="228"/>
      <c r="R501" s="228"/>
      <c r="S501" s="228"/>
      <c r="T501" s="229"/>
      <c r="AT501" s="230" t="s">
        <v>284</v>
      </c>
      <c r="AU501" s="230" t="s">
        <v>86</v>
      </c>
      <c r="AV501" s="12" t="s">
        <v>86</v>
      </c>
      <c r="AW501" s="12" t="s">
        <v>39</v>
      </c>
      <c r="AX501" s="12" t="s">
        <v>84</v>
      </c>
      <c r="AY501" s="230" t="s">
        <v>201</v>
      </c>
    </row>
    <row r="502" spans="2:65" s="1" customFormat="1" ht="25.5" customHeight="1">
      <c r="B502" s="42"/>
      <c r="C502" s="202" t="s">
        <v>1010</v>
      </c>
      <c r="D502" s="202" t="s">
        <v>204</v>
      </c>
      <c r="E502" s="203" t="s">
        <v>2300</v>
      </c>
      <c r="F502" s="204" t="s">
        <v>2301</v>
      </c>
      <c r="G502" s="205" t="s">
        <v>229</v>
      </c>
      <c r="H502" s="206">
        <v>16</v>
      </c>
      <c r="I502" s="207"/>
      <c r="J502" s="208">
        <f>ROUND(I502*H502,2)</f>
        <v>0</v>
      </c>
      <c r="K502" s="204" t="s">
        <v>21</v>
      </c>
      <c r="L502" s="62"/>
      <c r="M502" s="209" t="s">
        <v>21</v>
      </c>
      <c r="N502" s="210" t="s">
        <v>47</v>
      </c>
      <c r="O502" s="43"/>
      <c r="P502" s="211">
        <f>O502*H502</f>
        <v>0</v>
      </c>
      <c r="Q502" s="211">
        <v>0</v>
      </c>
      <c r="R502" s="211">
        <f>Q502*H502</f>
        <v>0</v>
      </c>
      <c r="S502" s="211">
        <v>0</v>
      </c>
      <c r="T502" s="212">
        <f>S502*H502</f>
        <v>0</v>
      </c>
      <c r="AR502" s="25" t="s">
        <v>219</v>
      </c>
      <c r="AT502" s="25" t="s">
        <v>204</v>
      </c>
      <c r="AU502" s="25" t="s">
        <v>86</v>
      </c>
      <c r="AY502" s="25" t="s">
        <v>201</v>
      </c>
      <c r="BE502" s="213">
        <f>IF(N502="základní",J502,0)</f>
        <v>0</v>
      </c>
      <c r="BF502" s="213">
        <f>IF(N502="snížená",J502,0)</f>
        <v>0</v>
      </c>
      <c r="BG502" s="213">
        <f>IF(N502="zákl. přenesená",J502,0)</f>
        <v>0</v>
      </c>
      <c r="BH502" s="213">
        <f>IF(N502="sníž. přenesená",J502,0)</f>
        <v>0</v>
      </c>
      <c r="BI502" s="213">
        <f>IF(N502="nulová",J502,0)</f>
        <v>0</v>
      </c>
      <c r="BJ502" s="25" t="s">
        <v>84</v>
      </c>
      <c r="BK502" s="213">
        <f>ROUND(I502*H502,2)</f>
        <v>0</v>
      </c>
      <c r="BL502" s="25" t="s">
        <v>219</v>
      </c>
      <c r="BM502" s="25" t="s">
        <v>2302</v>
      </c>
    </row>
    <row r="503" spans="2:65" s="1" customFormat="1" ht="13.5">
      <c r="B503" s="42"/>
      <c r="C503" s="64"/>
      <c r="D503" s="214" t="s">
        <v>210</v>
      </c>
      <c r="E503" s="64"/>
      <c r="F503" s="215" t="s">
        <v>2301</v>
      </c>
      <c r="G503" s="64"/>
      <c r="H503" s="64"/>
      <c r="I503" s="173"/>
      <c r="J503" s="64"/>
      <c r="K503" s="64"/>
      <c r="L503" s="62"/>
      <c r="M503" s="216"/>
      <c r="N503" s="43"/>
      <c r="O503" s="43"/>
      <c r="P503" s="43"/>
      <c r="Q503" s="43"/>
      <c r="R503" s="43"/>
      <c r="S503" s="43"/>
      <c r="T503" s="79"/>
      <c r="AT503" s="25" t="s">
        <v>210</v>
      </c>
      <c r="AU503" s="25" t="s">
        <v>86</v>
      </c>
    </row>
    <row r="504" spans="2:65" s="12" customFormat="1" ht="13.5">
      <c r="B504" s="220"/>
      <c r="C504" s="221"/>
      <c r="D504" s="214" t="s">
        <v>284</v>
      </c>
      <c r="E504" s="222" t="s">
        <v>21</v>
      </c>
      <c r="F504" s="223" t="s">
        <v>2303</v>
      </c>
      <c r="G504" s="221"/>
      <c r="H504" s="224">
        <v>14</v>
      </c>
      <c r="I504" s="225"/>
      <c r="J504" s="221"/>
      <c r="K504" s="221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284</v>
      </c>
      <c r="AU504" s="230" t="s">
        <v>86</v>
      </c>
      <c r="AV504" s="12" t="s">
        <v>86</v>
      </c>
      <c r="AW504" s="12" t="s">
        <v>39</v>
      </c>
      <c r="AX504" s="12" t="s">
        <v>76</v>
      </c>
      <c r="AY504" s="230" t="s">
        <v>201</v>
      </c>
    </row>
    <row r="505" spans="2:65" s="12" customFormat="1" ht="13.5">
      <c r="B505" s="220"/>
      <c r="C505" s="221"/>
      <c r="D505" s="214" t="s">
        <v>284</v>
      </c>
      <c r="E505" s="222" t="s">
        <v>21</v>
      </c>
      <c r="F505" s="223" t="s">
        <v>2304</v>
      </c>
      <c r="G505" s="221"/>
      <c r="H505" s="224">
        <v>2</v>
      </c>
      <c r="I505" s="225"/>
      <c r="J505" s="221"/>
      <c r="K505" s="221"/>
      <c r="L505" s="226"/>
      <c r="M505" s="227"/>
      <c r="N505" s="228"/>
      <c r="O505" s="228"/>
      <c r="P505" s="228"/>
      <c r="Q505" s="228"/>
      <c r="R505" s="228"/>
      <c r="S505" s="228"/>
      <c r="T505" s="229"/>
      <c r="AT505" s="230" t="s">
        <v>284</v>
      </c>
      <c r="AU505" s="230" t="s">
        <v>86</v>
      </c>
      <c r="AV505" s="12" t="s">
        <v>86</v>
      </c>
      <c r="AW505" s="12" t="s">
        <v>39</v>
      </c>
      <c r="AX505" s="12" t="s">
        <v>76</v>
      </c>
      <c r="AY505" s="230" t="s">
        <v>201</v>
      </c>
    </row>
    <row r="506" spans="2:65" s="13" customFormat="1" ht="13.5">
      <c r="B506" s="231"/>
      <c r="C506" s="232"/>
      <c r="D506" s="214" t="s">
        <v>284</v>
      </c>
      <c r="E506" s="233" t="s">
        <v>21</v>
      </c>
      <c r="F506" s="234" t="s">
        <v>293</v>
      </c>
      <c r="G506" s="232"/>
      <c r="H506" s="235">
        <v>16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284</v>
      </c>
      <c r="AU506" s="241" t="s">
        <v>86</v>
      </c>
      <c r="AV506" s="13" t="s">
        <v>219</v>
      </c>
      <c r="AW506" s="13" t="s">
        <v>39</v>
      </c>
      <c r="AX506" s="13" t="s">
        <v>84</v>
      </c>
      <c r="AY506" s="241" t="s">
        <v>201</v>
      </c>
    </row>
    <row r="507" spans="2:65" s="1" customFormat="1" ht="25.5" customHeight="1">
      <c r="B507" s="42"/>
      <c r="C507" s="202" t="s">
        <v>2305</v>
      </c>
      <c r="D507" s="202" t="s">
        <v>204</v>
      </c>
      <c r="E507" s="203" t="s">
        <v>2306</v>
      </c>
      <c r="F507" s="204" t="s">
        <v>2279</v>
      </c>
      <c r="G507" s="205" t="s">
        <v>229</v>
      </c>
      <c r="H507" s="206">
        <v>1</v>
      </c>
      <c r="I507" s="207"/>
      <c r="J507" s="208">
        <f>ROUND(I507*H507,2)</f>
        <v>0</v>
      </c>
      <c r="K507" s="204" t="s">
        <v>21</v>
      </c>
      <c r="L507" s="62"/>
      <c r="M507" s="209" t="s">
        <v>21</v>
      </c>
      <c r="N507" s="210" t="s">
        <v>47</v>
      </c>
      <c r="O507" s="43"/>
      <c r="P507" s="211">
        <f>O507*H507</f>
        <v>0</v>
      </c>
      <c r="Q507" s="211">
        <v>0</v>
      </c>
      <c r="R507" s="211">
        <f>Q507*H507</f>
        <v>0</v>
      </c>
      <c r="S507" s="211">
        <v>0</v>
      </c>
      <c r="T507" s="212">
        <f>S507*H507</f>
        <v>0</v>
      </c>
      <c r="AR507" s="25" t="s">
        <v>219</v>
      </c>
      <c r="AT507" s="25" t="s">
        <v>204</v>
      </c>
      <c r="AU507" s="25" t="s">
        <v>86</v>
      </c>
      <c r="AY507" s="25" t="s">
        <v>201</v>
      </c>
      <c r="BE507" s="213">
        <f>IF(N507="základní",J507,0)</f>
        <v>0</v>
      </c>
      <c r="BF507" s="213">
        <f>IF(N507="snížená",J507,0)</f>
        <v>0</v>
      </c>
      <c r="BG507" s="213">
        <f>IF(N507="zákl. přenesená",J507,0)</f>
        <v>0</v>
      </c>
      <c r="BH507" s="213">
        <f>IF(N507="sníž. přenesená",J507,0)</f>
        <v>0</v>
      </c>
      <c r="BI507" s="213">
        <f>IF(N507="nulová",J507,0)</f>
        <v>0</v>
      </c>
      <c r="BJ507" s="25" t="s">
        <v>84</v>
      </c>
      <c r="BK507" s="213">
        <f>ROUND(I507*H507,2)</f>
        <v>0</v>
      </c>
      <c r="BL507" s="25" t="s">
        <v>219</v>
      </c>
      <c r="BM507" s="25" t="s">
        <v>2307</v>
      </c>
    </row>
    <row r="508" spans="2:65" s="1" customFormat="1" ht="13.5">
      <c r="B508" s="42"/>
      <c r="C508" s="64"/>
      <c r="D508" s="214" t="s">
        <v>210</v>
      </c>
      <c r="E508" s="64"/>
      <c r="F508" s="215" t="s">
        <v>2279</v>
      </c>
      <c r="G508" s="64"/>
      <c r="H508" s="64"/>
      <c r="I508" s="173"/>
      <c r="J508" s="64"/>
      <c r="K508" s="64"/>
      <c r="L508" s="62"/>
      <c r="M508" s="216"/>
      <c r="N508" s="43"/>
      <c r="O508" s="43"/>
      <c r="P508" s="43"/>
      <c r="Q508" s="43"/>
      <c r="R508" s="43"/>
      <c r="S508" s="43"/>
      <c r="T508" s="79"/>
      <c r="AT508" s="25" t="s">
        <v>210</v>
      </c>
      <c r="AU508" s="25" t="s">
        <v>86</v>
      </c>
    </row>
    <row r="509" spans="2:65" s="12" customFormat="1" ht="13.5">
      <c r="B509" s="220"/>
      <c r="C509" s="221"/>
      <c r="D509" s="214" t="s">
        <v>284</v>
      </c>
      <c r="E509" s="222" t="s">
        <v>21</v>
      </c>
      <c r="F509" s="223" t="s">
        <v>2308</v>
      </c>
      <c r="G509" s="221"/>
      <c r="H509" s="224">
        <v>1</v>
      </c>
      <c r="I509" s="225"/>
      <c r="J509" s="221"/>
      <c r="K509" s="221"/>
      <c r="L509" s="226"/>
      <c r="M509" s="227"/>
      <c r="N509" s="228"/>
      <c r="O509" s="228"/>
      <c r="P509" s="228"/>
      <c r="Q509" s="228"/>
      <c r="R509" s="228"/>
      <c r="S509" s="228"/>
      <c r="T509" s="229"/>
      <c r="AT509" s="230" t="s">
        <v>284</v>
      </c>
      <c r="AU509" s="230" t="s">
        <v>86</v>
      </c>
      <c r="AV509" s="12" t="s">
        <v>86</v>
      </c>
      <c r="AW509" s="12" t="s">
        <v>39</v>
      </c>
      <c r="AX509" s="12" t="s">
        <v>84</v>
      </c>
      <c r="AY509" s="230" t="s">
        <v>201</v>
      </c>
    </row>
    <row r="510" spans="2:65" s="1" customFormat="1" ht="25.5" customHeight="1">
      <c r="B510" s="42"/>
      <c r="C510" s="202" t="s">
        <v>2309</v>
      </c>
      <c r="D510" s="202" t="s">
        <v>204</v>
      </c>
      <c r="E510" s="203" t="s">
        <v>2310</v>
      </c>
      <c r="F510" s="204" t="s">
        <v>2311</v>
      </c>
      <c r="G510" s="205" t="s">
        <v>288</v>
      </c>
      <c r="H510" s="206">
        <v>43.377000000000002</v>
      </c>
      <c r="I510" s="207"/>
      <c r="J510" s="208">
        <f>ROUND(I510*H510,2)</f>
        <v>0</v>
      </c>
      <c r="K510" s="204" t="s">
        <v>214</v>
      </c>
      <c r="L510" s="62"/>
      <c r="M510" s="209" t="s">
        <v>21</v>
      </c>
      <c r="N510" s="210" t="s">
        <v>47</v>
      </c>
      <c r="O510" s="43"/>
      <c r="P510" s="211">
        <f>O510*H510</f>
        <v>0</v>
      </c>
      <c r="Q510" s="211">
        <v>2.45329</v>
      </c>
      <c r="R510" s="211">
        <f>Q510*H510</f>
        <v>106.41636033</v>
      </c>
      <c r="S510" s="211">
        <v>0</v>
      </c>
      <c r="T510" s="212">
        <f>S510*H510</f>
        <v>0</v>
      </c>
      <c r="AR510" s="25" t="s">
        <v>219</v>
      </c>
      <c r="AT510" s="25" t="s">
        <v>204</v>
      </c>
      <c r="AU510" s="25" t="s">
        <v>86</v>
      </c>
      <c r="AY510" s="25" t="s">
        <v>201</v>
      </c>
      <c r="BE510" s="213">
        <f>IF(N510="základní",J510,0)</f>
        <v>0</v>
      </c>
      <c r="BF510" s="213">
        <f>IF(N510="snížená",J510,0)</f>
        <v>0</v>
      </c>
      <c r="BG510" s="213">
        <f>IF(N510="zákl. přenesená",J510,0)</f>
        <v>0</v>
      </c>
      <c r="BH510" s="213">
        <f>IF(N510="sníž. přenesená",J510,0)</f>
        <v>0</v>
      </c>
      <c r="BI510" s="213">
        <f>IF(N510="nulová",J510,0)</f>
        <v>0</v>
      </c>
      <c r="BJ510" s="25" t="s">
        <v>84</v>
      </c>
      <c r="BK510" s="213">
        <f>ROUND(I510*H510,2)</f>
        <v>0</v>
      </c>
      <c r="BL510" s="25" t="s">
        <v>219</v>
      </c>
      <c r="BM510" s="25" t="s">
        <v>2312</v>
      </c>
    </row>
    <row r="511" spans="2:65" s="1" customFormat="1" ht="13.5">
      <c r="B511" s="42"/>
      <c r="C511" s="64"/>
      <c r="D511" s="214" t="s">
        <v>210</v>
      </c>
      <c r="E511" s="64"/>
      <c r="F511" s="215" t="s">
        <v>2313</v>
      </c>
      <c r="G511" s="64"/>
      <c r="H511" s="64"/>
      <c r="I511" s="173"/>
      <c r="J511" s="64"/>
      <c r="K511" s="64"/>
      <c r="L511" s="62"/>
      <c r="M511" s="216"/>
      <c r="N511" s="43"/>
      <c r="O511" s="43"/>
      <c r="P511" s="43"/>
      <c r="Q511" s="43"/>
      <c r="R511" s="43"/>
      <c r="S511" s="43"/>
      <c r="T511" s="79"/>
      <c r="AT511" s="25" t="s">
        <v>210</v>
      </c>
      <c r="AU511" s="25" t="s">
        <v>86</v>
      </c>
    </row>
    <row r="512" spans="2:65" s="12" customFormat="1" ht="13.5">
      <c r="B512" s="220"/>
      <c r="C512" s="221"/>
      <c r="D512" s="214" t="s">
        <v>284</v>
      </c>
      <c r="E512" s="222" t="s">
        <v>21</v>
      </c>
      <c r="F512" s="223" t="s">
        <v>2314</v>
      </c>
      <c r="G512" s="221"/>
      <c r="H512" s="224">
        <v>43.377000000000002</v>
      </c>
      <c r="I512" s="225"/>
      <c r="J512" s="221"/>
      <c r="K512" s="221"/>
      <c r="L512" s="226"/>
      <c r="M512" s="227"/>
      <c r="N512" s="228"/>
      <c r="O512" s="228"/>
      <c r="P512" s="228"/>
      <c r="Q512" s="228"/>
      <c r="R512" s="228"/>
      <c r="S512" s="228"/>
      <c r="T512" s="229"/>
      <c r="AT512" s="230" t="s">
        <v>284</v>
      </c>
      <c r="AU512" s="230" t="s">
        <v>86</v>
      </c>
      <c r="AV512" s="12" t="s">
        <v>86</v>
      </c>
      <c r="AW512" s="12" t="s">
        <v>39</v>
      </c>
      <c r="AX512" s="12" t="s">
        <v>84</v>
      </c>
      <c r="AY512" s="230" t="s">
        <v>201</v>
      </c>
    </row>
    <row r="513" spans="2:65" s="11" customFormat="1" ht="29.85" customHeight="1">
      <c r="B513" s="186"/>
      <c r="C513" s="187"/>
      <c r="D513" s="188" t="s">
        <v>75</v>
      </c>
      <c r="E513" s="200" t="s">
        <v>241</v>
      </c>
      <c r="F513" s="200" t="s">
        <v>344</v>
      </c>
      <c r="G513" s="187"/>
      <c r="H513" s="187"/>
      <c r="I513" s="190"/>
      <c r="J513" s="201">
        <f>BK513</f>
        <v>0</v>
      </c>
      <c r="K513" s="187"/>
      <c r="L513" s="192"/>
      <c r="M513" s="193"/>
      <c r="N513" s="194"/>
      <c r="O513" s="194"/>
      <c r="P513" s="195">
        <f>SUM(P514:P516)</f>
        <v>0</v>
      </c>
      <c r="Q513" s="194"/>
      <c r="R513" s="195">
        <f>SUM(R514:R516)</f>
        <v>0</v>
      </c>
      <c r="S513" s="194"/>
      <c r="T513" s="196">
        <f>SUM(T514:T516)</f>
        <v>0</v>
      </c>
      <c r="AR513" s="197" t="s">
        <v>84</v>
      </c>
      <c r="AT513" s="198" t="s">
        <v>75</v>
      </c>
      <c r="AU513" s="198" t="s">
        <v>84</v>
      </c>
      <c r="AY513" s="197" t="s">
        <v>201</v>
      </c>
      <c r="BK513" s="199">
        <f>SUM(BK514:BK516)</f>
        <v>0</v>
      </c>
    </row>
    <row r="514" spans="2:65" s="1" customFormat="1" ht="16.5" customHeight="1">
      <c r="B514" s="42"/>
      <c r="C514" s="202" t="s">
        <v>2315</v>
      </c>
      <c r="D514" s="202" t="s">
        <v>204</v>
      </c>
      <c r="E514" s="203" t="s">
        <v>928</v>
      </c>
      <c r="F514" s="204" t="s">
        <v>2316</v>
      </c>
      <c r="G514" s="205" t="s">
        <v>229</v>
      </c>
      <c r="H514" s="206">
        <v>6</v>
      </c>
      <c r="I514" s="207"/>
      <c r="J514" s="208">
        <f>ROUND(I514*H514,2)</f>
        <v>0</v>
      </c>
      <c r="K514" s="204" t="s">
        <v>21</v>
      </c>
      <c r="L514" s="62"/>
      <c r="M514" s="209" t="s">
        <v>21</v>
      </c>
      <c r="N514" s="210" t="s">
        <v>47</v>
      </c>
      <c r="O514" s="43"/>
      <c r="P514" s="211">
        <f>O514*H514</f>
        <v>0</v>
      </c>
      <c r="Q514" s="211">
        <v>0</v>
      </c>
      <c r="R514" s="211">
        <f>Q514*H514</f>
        <v>0</v>
      </c>
      <c r="S514" s="211">
        <v>0</v>
      </c>
      <c r="T514" s="212">
        <f>S514*H514</f>
        <v>0</v>
      </c>
      <c r="AR514" s="25" t="s">
        <v>219</v>
      </c>
      <c r="AT514" s="25" t="s">
        <v>204</v>
      </c>
      <c r="AU514" s="25" t="s">
        <v>86</v>
      </c>
      <c r="AY514" s="25" t="s">
        <v>201</v>
      </c>
      <c r="BE514" s="213">
        <f>IF(N514="základní",J514,0)</f>
        <v>0</v>
      </c>
      <c r="BF514" s="213">
        <f>IF(N514="snížená",J514,0)</f>
        <v>0</v>
      </c>
      <c r="BG514" s="213">
        <f>IF(N514="zákl. přenesená",J514,0)</f>
        <v>0</v>
      </c>
      <c r="BH514" s="213">
        <f>IF(N514="sníž. přenesená",J514,0)</f>
        <v>0</v>
      </c>
      <c r="BI514" s="213">
        <f>IF(N514="nulová",J514,0)</f>
        <v>0</v>
      </c>
      <c r="BJ514" s="25" t="s">
        <v>84</v>
      </c>
      <c r="BK514" s="213">
        <f>ROUND(I514*H514,2)</f>
        <v>0</v>
      </c>
      <c r="BL514" s="25" t="s">
        <v>219</v>
      </c>
      <c r="BM514" s="25" t="s">
        <v>2317</v>
      </c>
    </row>
    <row r="515" spans="2:65" s="1" customFormat="1" ht="13.5">
      <c r="B515" s="42"/>
      <c r="C515" s="64"/>
      <c r="D515" s="214" t="s">
        <v>210</v>
      </c>
      <c r="E515" s="64"/>
      <c r="F515" s="215" t="s">
        <v>2316</v>
      </c>
      <c r="G515" s="64"/>
      <c r="H515" s="64"/>
      <c r="I515" s="173"/>
      <c r="J515" s="64"/>
      <c r="K515" s="64"/>
      <c r="L515" s="62"/>
      <c r="M515" s="216"/>
      <c r="N515" s="43"/>
      <c r="O515" s="43"/>
      <c r="P515" s="43"/>
      <c r="Q515" s="43"/>
      <c r="R515" s="43"/>
      <c r="S515" s="43"/>
      <c r="T515" s="79"/>
      <c r="AT515" s="25" t="s">
        <v>210</v>
      </c>
      <c r="AU515" s="25" t="s">
        <v>86</v>
      </c>
    </row>
    <row r="516" spans="2:65" s="12" customFormat="1" ht="13.5">
      <c r="B516" s="220"/>
      <c r="C516" s="221"/>
      <c r="D516" s="214" t="s">
        <v>284</v>
      </c>
      <c r="E516" s="222" t="s">
        <v>21</v>
      </c>
      <c r="F516" s="223" t="s">
        <v>2318</v>
      </c>
      <c r="G516" s="221"/>
      <c r="H516" s="224">
        <v>6</v>
      </c>
      <c r="I516" s="225"/>
      <c r="J516" s="221"/>
      <c r="K516" s="221"/>
      <c r="L516" s="226"/>
      <c r="M516" s="227"/>
      <c r="N516" s="228"/>
      <c r="O516" s="228"/>
      <c r="P516" s="228"/>
      <c r="Q516" s="228"/>
      <c r="R516" s="228"/>
      <c r="S516" s="228"/>
      <c r="T516" s="229"/>
      <c r="AT516" s="230" t="s">
        <v>284</v>
      </c>
      <c r="AU516" s="230" t="s">
        <v>86</v>
      </c>
      <c r="AV516" s="12" t="s">
        <v>86</v>
      </c>
      <c r="AW516" s="12" t="s">
        <v>39</v>
      </c>
      <c r="AX516" s="12" t="s">
        <v>84</v>
      </c>
      <c r="AY516" s="230" t="s">
        <v>201</v>
      </c>
    </row>
    <row r="517" spans="2:65" s="11" customFormat="1" ht="29.85" customHeight="1">
      <c r="B517" s="186"/>
      <c r="C517" s="187"/>
      <c r="D517" s="188" t="s">
        <v>75</v>
      </c>
      <c r="E517" s="200" t="s">
        <v>379</v>
      </c>
      <c r="F517" s="200" t="s">
        <v>380</v>
      </c>
      <c r="G517" s="187"/>
      <c r="H517" s="187"/>
      <c r="I517" s="190"/>
      <c r="J517" s="201">
        <f>BK517</f>
        <v>0</v>
      </c>
      <c r="K517" s="187"/>
      <c r="L517" s="192"/>
      <c r="M517" s="193"/>
      <c r="N517" s="194"/>
      <c r="O517" s="194"/>
      <c r="P517" s="195">
        <f>SUM(P518:P523)</f>
        <v>0</v>
      </c>
      <c r="Q517" s="194"/>
      <c r="R517" s="195">
        <f>SUM(R518:R523)</f>
        <v>0</v>
      </c>
      <c r="S517" s="194"/>
      <c r="T517" s="196">
        <f>SUM(T518:T523)</f>
        <v>0</v>
      </c>
      <c r="AR517" s="197" t="s">
        <v>84</v>
      </c>
      <c r="AT517" s="198" t="s">
        <v>75</v>
      </c>
      <c r="AU517" s="198" t="s">
        <v>84</v>
      </c>
      <c r="AY517" s="197" t="s">
        <v>201</v>
      </c>
      <c r="BK517" s="199">
        <f>SUM(BK518:BK523)</f>
        <v>0</v>
      </c>
    </row>
    <row r="518" spans="2:65" s="1" customFormat="1" ht="25.5" customHeight="1">
      <c r="B518" s="42"/>
      <c r="C518" s="202" t="s">
        <v>2319</v>
      </c>
      <c r="D518" s="202" t="s">
        <v>204</v>
      </c>
      <c r="E518" s="203" t="s">
        <v>2320</v>
      </c>
      <c r="F518" s="204" t="s">
        <v>2321</v>
      </c>
      <c r="G518" s="205" t="s">
        <v>335</v>
      </c>
      <c r="H518" s="206">
        <v>0.71499999999999997</v>
      </c>
      <c r="I518" s="207"/>
      <c r="J518" s="208">
        <f>ROUND(I518*H518,2)</f>
        <v>0</v>
      </c>
      <c r="K518" s="204" t="s">
        <v>21</v>
      </c>
      <c r="L518" s="62"/>
      <c r="M518" s="209" t="s">
        <v>21</v>
      </c>
      <c r="N518" s="210" t="s">
        <v>47</v>
      </c>
      <c r="O518" s="43"/>
      <c r="P518" s="211">
        <f>O518*H518</f>
        <v>0</v>
      </c>
      <c r="Q518" s="211">
        <v>0</v>
      </c>
      <c r="R518" s="211">
        <f>Q518*H518</f>
        <v>0</v>
      </c>
      <c r="S518" s="211">
        <v>0</v>
      </c>
      <c r="T518" s="212">
        <f>S518*H518</f>
        <v>0</v>
      </c>
      <c r="AR518" s="25" t="s">
        <v>219</v>
      </c>
      <c r="AT518" s="25" t="s">
        <v>204</v>
      </c>
      <c r="AU518" s="25" t="s">
        <v>86</v>
      </c>
      <c r="AY518" s="25" t="s">
        <v>201</v>
      </c>
      <c r="BE518" s="213">
        <f>IF(N518="základní",J518,0)</f>
        <v>0</v>
      </c>
      <c r="BF518" s="213">
        <f>IF(N518="snížená",J518,0)</f>
        <v>0</v>
      </c>
      <c r="BG518" s="213">
        <f>IF(N518="zákl. přenesená",J518,0)</f>
        <v>0</v>
      </c>
      <c r="BH518" s="213">
        <f>IF(N518="sníž. přenesená",J518,0)</f>
        <v>0</v>
      </c>
      <c r="BI518" s="213">
        <f>IF(N518="nulová",J518,0)</f>
        <v>0</v>
      </c>
      <c r="BJ518" s="25" t="s">
        <v>84</v>
      </c>
      <c r="BK518" s="213">
        <f>ROUND(I518*H518,2)</f>
        <v>0</v>
      </c>
      <c r="BL518" s="25" t="s">
        <v>219</v>
      </c>
      <c r="BM518" s="25" t="s">
        <v>2322</v>
      </c>
    </row>
    <row r="519" spans="2:65" s="1" customFormat="1" ht="27">
      <c r="B519" s="42"/>
      <c r="C519" s="64"/>
      <c r="D519" s="214" t="s">
        <v>210</v>
      </c>
      <c r="E519" s="64"/>
      <c r="F519" s="215" t="s">
        <v>2321</v>
      </c>
      <c r="G519" s="64"/>
      <c r="H519" s="64"/>
      <c r="I519" s="173"/>
      <c r="J519" s="64"/>
      <c r="K519" s="64"/>
      <c r="L519" s="62"/>
      <c r="M519" s="216"/>
      <c r="N519" s="43"/>
      <c r="O519" s="43"/>
      <c r="P519" s="43"/>
      <c r="Q519" s="43"/>
      <c r="R519" s="43"/>
      <c r="S519" s="43"/>
      <c r="T519" s="79"/>
      <c r="AT519" s="25" t="s">
        <v>210</v>
      </c>
      <c r="AU519" s="25" t="s">
        <v>86</v>
      </c>
    </row>
    <row r="520" spans="2:65" s="12" customFormat="1" ht="13.5">
      <c r="B520" s="220"/>
      <c r="C520" s="221"/>
      <c r="D520" s="214" t="s">
        <v>284</v>
      </c>
      <c r="E520" s="222" t="s">
        <v>21</v>
      </c>
      <c r="F520" s="223" t="s">
        <v>2323</v>
      </c>
      <c r="G520" s="221"/>
      <c r="H520" s="224">
        <v>0.71499999999999997</v>
      </c>
      <c r="I520" s="225"/>
      <c r="J520" s="221"/>
      <c r="K520" s="221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284</v>
      </c>
      <c r="AU520" s="230" t="s">
        <v>86</v>
      </c>
      <c r="AV520" s="12" t="s">
        <v>86</v>
      </c>
      <c r="AW520" s="12" t="s">
        <v>39</v>
      </c>
      <c r="AX520" s="12" t="s">
        <v>84</v>
      </c>
      <c r="AY520" s="230" t="s">
        <v>201</v>
      </c>
    </row>
    <row r="521" spans="2:65" s="1" customFormat="1" ht="25.5" customHeight="1">
      <c r="B521" s="42"/>
      <c r="C521" s="202" t="s">
        <v>2324</v>
      </c>
      <c r="D521" s="202" t="s">
        <v>204</v>
      </c>
      <c r="E521" s="203" t="s">
        <v>407</v>
      </c>
      <c r="F521" s="204" t="s">
        <v>408</v>
      </c>
      <c r="G521" s="205" t="s">
        <v>335</v>
      </c>
      <c r="H521" s="206">
        <v>0.71499999999999997</v>
      </c>
      <c r="I521" s="207"/>
      <c r="J521" s="208">
        <f>ROUND(I521*H521,2)</f>
        <v>0</v>
      </c>
      <c r="K521" s="204" t="s">
        <v>214</v>
      </c>
      <c r="L521" s="62"/>
      <c r="M521" s="209" t="s">
        <v>21</v>
      </c>
      <c r="N521" s="210" t="s">
        <v>47</v>
      </c>
      <c r="O521" s="43"/>
      <c r="P521" s="211">
        <f>O521*H521</f>
        <v>0</v>
      </c>
      <c r="Q521" s="211">
        <v>0</v>
      </c>
      <c r="R521" s="211">
        <f>Q521*H521</f>
        <v>0</v>
      </c>
      <c r="S521" s="211">
        <v>0</v>
      </c>
      <c r="T521" s="212">
        <f>S521*H521</f>
        <v>0</v>
      </c>
      <c r="AR521" s="25" t="s">
        <v>219</v>
      </c>
      <c r="AT521" s="25" t="s">
        <v>204</v>
      </c>
      <c r="AU521" s="25" t="s">
        <v>86</v>
      </c>
      <c r="AY521" s="25" t="s">
        <v>201</v>
      </c>
      <c r="BE521" s="213">
        <f>IF(N521="základní",J521,0)</f>
        <v>0</v>
      </c>
      <c r="BF521" s="213">
        <f>IF(N521="snížená",J521,0)</f>
        <v>0</v>
      </c>
      <c r="BG521" s="213">
        <f>IF(N521="zákl. přenesená",J521,0)</f>
        <v>0</v>
      </c>
      <c r="BH521" s="213">
        <f>IF(N521="sníž. přenesená",J521,0)</f>
        <v>0</v>
      </c>
      <c r="BI521" s="213">
        <f>IF(N521="nulová",J521,0)</f>
        <v>0</v>
      </c>
      <c r="BJ521" s="25" t="s">
        <v>84</v>
      </c>
      <c r="BK521" s="213">
        <f>ROUND(I521*H521,2)</f>
        <v>0</v>
      </c>
      <c r="BL521" s="25" t="s">
        <v>219</v>
      </c>
      <c r="BM521" s="25" t="s">
        <v>2325</v>
      </c>
    </row>
    <row r="522" spans="2:65" s="1" customFormat="1" ht="27">
      <c r="B522" s="42"/>
      <c r="C522" s="64"/>
      <c r="D522" s="214" t="s">
        <v>210</v>
      </c>
      <c r="E522" s="64"/>
      <c r="F522" s="215" t="s">
        <v>410</v>
      </c>
      <c r="G522" s="64"/>
      <c r="H522" s="64"/>
      <c r="I522" s="173"/>
      <c r="J522" s="64"/>
      <c r="K522" s="64"/>
      <c r="L522" s="62"/>
      <c r="M522" s="216"/>
      <c r="N522" s="43"/>
      <c r="O522" s="43"/>
      <c r="P522" s="43"/>
      <c r="Q522" s="43"/>
      <c r="R522" s="43"/>
      <c r="S522" s="43"/>
      <c r="T522" s="79"/>
      <c r="AT522" s="25" t="s">
        <v>210</v>
      </c>
      <c r="AU522" s="25" t="s">
        <v>86</v>
      </c>
    </row>
    <row r="523" spans="2:65" s="12" customFormat="1" ht="13.5">
      <c r="B523" s="220"/>
      <c r="C523" s="221"/>
      <c r="D523" s="214" t="s">
        <v>284</v>
      </c>
      <c r="E523" s="222" t="s">
        <v>21</v>
      </c>
      <c r="F523" s="223" t="s">
        <v>2323</v>
      </c>
      <c r="G523" s="221"/>
      <c r="H523" s="224">
        <v>0.71499999999999997</v>
      </c>
      <c r="I523" s="225"/>
      <c r="J523" s="221"/>
      <c r="K523" s="221"/>
      <c r="L523" s="226"/>
      <c r="M523" s="227"/>
      <c r="N523" s="228"/>
      <c r="O523" s="228"/>
      <c r="P523" s="228"/>
      <c r="Q523" s="228"/>
      <c r="R523" s="228"/>
      <c r="S523" s="228"/>
      <c r="T523" s="229"/>
      <c r="AT523" s="230" t="s">
        <v>284</v>
      </c>
      <c r="AU523" s="230" t="s">
        <v>86</v>
      </c>
      <c r="AV523" s="12" t="s">
        <v>86</v>
      </c>
      <c r="AW523" s="12" t="s">
        <v>39</v>
      </c>
      <c r="AX523" s="12" t="s">
        <v>84</v>
      </c>
      <c r="AY523" s="230" t="s">
        <v>201</v>
      </c>
    </row>
    <row r="524" spans="2:65" s="11" customFormat="1" ht="29.85" customHeight="1">
      <c r="B524" s="186"/>
      <c r="C524" s="187"/>
      <c r="D524" s="188" t="s">
        <v>75</v>
      </c>
      <c r="E524" s="200" t="s">
        <v>977</v>
      </c>
      <c r="F524" s="200" t="s">
        <v>978</v>
      </c>
      <c r="G524" s="187"/>
      <c r="H524" s="187"/>
      <c r="I524" s="190"/>
      <c r="J524" s="201">
        <f>BK524</f>
        <v>0</v>
      </c>
      <c r="K524" s="187"/>
      <c r="L524" s="192"/>
      <c r="M524" s="193"/>
      <c r="N524" s="194"/>
      <c r="O524" s="194"/>
      <c r="P524" s="195">
        <f>SUM(P525:P526)</f>
        <v>0</v>
      </c>
      <c r="Q524" s="194"/>
      <c r="R524" s="195">
        <f>SUM(R525:R526)</f>
        <v>0</v>
      </c>
      <c r="S524" s="194"/>
      <c r="T524" s="196">
        <f>SUM(T525:T526)</f>
        <v>0</v>
      </c>
      <c r="AR524" s="197" t="s">
        <v>84</v>
      </c>
      <c r="AT524" s="198" t="s">
        <v>75</v>
      </c>
      <c r="AU524" s="198" t="s">
        <v>84</v>
      </c>
      <c r="AY524" s="197" t="s">
        <v>201</v>
      </c>
      <c r="BK524" s="199">
        <f>SUM(BK525:BK526)</f>
        <v>0</v>
      </c>
    </row>
    <row r="525" spans="2:65" s="1" customFormat="1" ht="16.5" customHeight="1">
      <c r="B525" s="42"/>
      <c r="C525" s="202" t="s">
        <v>2326</v>
      </c>
      <c r="D525" s="202" t="s">
        <v>204</v>
      </c>
      <c r="E525" s="203" t="s">
        <v>2327</v>
      </c>
      <c r="F525" s="204" t="s">
        <v>2328</v>
      </c>
      <c r="G525" s="205" t="s">
        <v>335</v>
      </c>
      <c r="H525" s="206">
        <v>142.82400000000001</v>
      </c>
      <c r="I525" s="207"/>
      <c r="J525" s="208">
        <f>ROUND(I525*H525,2)</f>
        <v>0</v>
      </c>
      <c r="K525" s="204" t="s">
        <v>214</v>
      </c>
      <c r="L525" s="62"/>
      <c r="M525" s="209" t="s">
        <v>21</v>
      </c>
      <c r="N525" s="210" t="s">
        <v>47</v>
      </c>
      <c r="O525" s="43"/>
      <c r="P525" s="211">
        <f>O525*H525</f>
        <v>0</v>
      </c>
      <c r="Q525" s="211">
        <v>0</v>
      </c>
      <c r="R525" s="211">
        <f>Q525*H525</f>
        <v>0</v>
      </c>
      <c r="S525" s="211">
        <v>0</v>
      </c>
      <c r="T525" s="212">
        <f>S525*H525</f>
        <v>0</v>
      </c>
      <c r="AR525" s="25" t="s">
        <v>219</v>
      </c>
      <c r="AT525" s="25" t="s">
        <v>204</v>
      </c>
      <c r="AU525" s="25" t="s">
        <v>86</v>
      </c>
      <c r="AY525" s="25" t="s">
        <v>201</v>
      </c>
      <c r="BE525" s="213">
        <f>IF(N525="základní",J525,0)</f>
        <v>0</v>
      </c>
      <c r="BF525" s="213">
        <f>IF(N525="snížená",J525,0)</f>
        <v>0</v>
      </c>
      <c r="BG525" s="213">
        <f>IF(N525="zákl. přenesená",J525,0)</f>
        <v>0</v>
      </c>
      <c r="BH525" s="213">
        <f>IF(N525="sníž. přenesená",J525,0)</f>
        <v>0</v>
      </c>
      <c r="BI525" s="213">
        <f>IF(N525="nulová",J525,0)</f>
        <v>0</v>
      </c>
      <c r="BJ525" s="25" t="s">
        <v>84</v>
      </c>
      <c r="BK525" s="213">
        <f>ROUND(I525*H525,2)</f>
        <v>0</v>
      </c>
      <c r="BL525" s="25" t="s">
        <v>219</v>
      </c>
      <c r="BM525" s="25" t="s">
        <v>2329</v>
      </c>
    </row>
    <row r="526" spans="2:65" s="1" customFormat="1" ht="27">
      <c r="B526" s="42"/>
      <c r="C526" s="64"/>
      <c r="D526" s="214" t="s">
        <v>210</v>
      </c>
      <c r="E526" s="64"/>
      <c r="F526" s="215" t="s">
        <v>2330</v>
      </c>
      <c r="G526" s="64"/>
      <c r="H526" s="64"/>
      <c r="I526" s="173"/>
      <c r="J526" s="64"/>
      <c r="K526" s="64"/>
      <c r="L526" s="62"/>
      <c r="M526" s="217"/>
      <c r="N526" s="218"/>
      <c r="O526" s="218"/>
      <c r="P526" s="218"/>
      <c r="Q526" s="218"/>
      <c r="R526" s="218"/>
      <c r="S526" s="218"/>
      <c r="T526" s="219"/>
      <c r="AT526" s="25" t="s">
        <v>210</v>
      </c>
      <c r="AU526" s="25" t="s">
        <v>86</v>
      </c>
    </row>
    <row r="527" spans="2:65" s="1" customFormat="1" ht="6.95" customHeight="1">
      <c r="B527" s="57"/>
      <c r="C527" s="58"/>
      <c r="D527" s="58"/>
      <c r="E527" s="58"/>
      <c r="F527" s="58"/>
      <c r="G527" s="58"/>
      <c r="H527" s="58"/>
      <c r="I527" s="149"/>
      <c r="J527" s="58"/>
      <c r="K527" s="58"/>
      <c r="L527" s="62"/>
    </row>
  </sheetData>
  <sheetProtection algorithmName="SHA-512" hashValue="I7b+KGOGfd6blTKlmVmCaK4ZjdS+VdYqgpexCO/oqUIwdhXrhh32Lh6Mj57gYnp5aBD2oEV0xHgrE5F4YfHifw==" saltValue="vD3FySPadaLpasFuCewUJ/gYf1uD4ipHY0PKpDv1Qf4ByaH/1/mZhMxvdLjDQ3I0qB8zfv38p2YOXRNYl0jWlw==" spinCount="100000" sheet="1" objects="1" scenarios="1" formatColumns="0" formatRows="0" autoFilter="0"/>
  <autoFilter ref="C84:K526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53</vt:i4>
      </vt:variant>
    </vt:vector>
  </HeadingPairs>
  <TitlesOfParts>
    <vt:vector size="80" baseType="lpstr">
      <vt:lpstr>Rekapitulace stavby</vt:lpstr>
      <vt:lpstr>SO 000 - Vedlejší a ostat...</vt:lpstr>
      <vt:lpstr>SO 001 - Příprava území</vt:lpstr>
      <vt:lpstr>SO 101.1 - Rekonstrukce M...</vt:lpstr>
      <vt:lpstr>SO 101.2 - Úprava plochy ...</vt:lpstr>
      <vt:lpstr>SO 182 - DIO</vt:lpstr>
      <vt:lpstr>SO 201 - Rekonstrukce mos...</vt:lpstr>
      <vt:lpstr>SO 202 - Provizorní lávka...</vt:lpstr>
      <vt:lpstr>SO 301 - Dešťová kanalizace</vt:lpstr>
      <vt:lpstr>SO 302 - Přeložka vodovod...</vt:lpstr>
      <vt:lpstr>922-M-K - Zemní a montážn...</vt:lpstr>
      <vt:lpstr>922-M-P - Zemní a montážn...</vt:lpstr>
      <vt:lpstr>922-OST - Ostatní náklady</vt:lpstr>
      <vt:lpstr>922-VN - Připojení do sít...</vt:lpstr>
      <vt:lpstr>922-DEM - Demontážní práce</vt:lpstr>
      <vt:lpstr>932-M - Zemní a montážní ...</vt:lpstr>
      <vt:lpstr>932-OST - Ostatní náklady</vt:lpstr>
      <vt:lpstr>961-M-K - Zemní a montážn...</vt:lpstr>
      <vt:lpstr>961-M- P - Zemní a montáž...</vt:lpstr>
      <vt:lpstr>961-OST - Ostatní náklady</vt:lpstr>
      <vt:lpstr>961-DEM - Demontážní práce</vt:lpstr>
      <vt:lpstr>SO 403 - Přeložka kabelu ...</vt:lpstr>
      <vt:lpstr>SO 404 - Přeložka VO</vt:lpstr>
      <vt:lpstr>SO 406 - Ochránění metali...</vt:lpstr>
      <vt:lpstr>SO 502 - Úprava šachty te...</vt:lpstr>
      <vt:lpstr>SO 801 - Vegetační úpravy</vt:lpstr>
      <vt:lpstr>Pokyny pro vyplnění</vt:lpstr>
      <vt:lpstr>'922-DEM - Demontážní práce'!Názvy_tisku</vt:lpstr>
      <vt:lpstr>'922-M-K - Zemní a montážn...'!Názvy_tisku</vt:lpstr>
      <vt:lpstr>'922-M-P - Zemní a montážn...'!Názvy_tisku</vt:lpstr>
      <vt:lpstr>'922-OST - Ostatní náklady'!Názvy_tisku</vt:lpstr>
      <vt:lpstr>'922-VN - Připojení do sít...'!Názvy_tisku</vt:lpstr>
      <vt:lpstr>'932-M - Zemní a montážní ...'!Názvy_tisku</vt:lpstr>
      <vt:lpstr>'932-OST - Ostatní náklady'!Názvy_tisku</vt:lpstr>
      <vt:lpstr>'961-DEM - Demontážní práce'!Názvy_tisku</vt:lpstr>
      <vt:lpstr>'961-M- P - Zemní a montáž...'!Názvy_tisku</vt:lpstr>
      <vt:lpstr>'961-M-K - Zemní a montážn...'!Názvy_tisku</vt:lpstr>
      <vt:lpstr>'961-OST - Ostatní náklady'!Názvy_tisku</vt:lpstr>
      <vt:lpstr>'Rekapitulace stavby'!Názvy_tisku</vt:lpstr>
      <vt:lpstr>'SO 000 - Vedlejší a ostat...'!Názvy_tisku</vt:lpstr>
      <vt:lpstr>'SO 001 - Příprava území'!Názvy_tisku</vt:lpstr>
      <vt:lpstr>'SO 101.1 - Rekonstrukce M...'!Názvy_tisku</vt:lpstr>
      <vt:lpstr>'SO 101.2 - Úprava plochy ...'!Názvy_tisku</vt:lpstr>
      <vt:lpstr>'SO 182 - DIO'!Názvy_tisku</vt:lpstr>
      <vt:lpstr>'SO 201 - Rekonstrukce mos...'!Názvy_tisku</vt:lpstr>
      <vt:lpstr>'SO 202 - Provizorní lávka...'!Názvy_tisku</vt:lpstr>
      <vt:lpstr>'SO 301 - Dešťová kanalizace'!Názvy_tisku</vt:lpstr>
      <vt:lpstr>'SO 302 - Přeložka vodovod...'!Názvy_tisku</vt:lpstr>
      <vt:lpstr>'SO 403 - Přeložka kabelu ...'!Názvy_tisku</vt:lpstr>
      <vt:lpstr>'SO 404 - Přeložka VO'!Názvy_tisku</vt:lpstr>
      <vt:lpstr>'SO 406 - Ochránění metali...'!Názvy_tisku</vt:lpstr>
      <vt:lpstr>'SO 502 - Úprava šachty te...'!Názvy_tisku</vt:lpstr>
      <vt:lpstr>'SO 801 - Vegetační úpravy'!Názvy_tisku</vt:lpstr>
      <vt:lpstr>'922-DEM - Demontážní práce'!Oblast_tisku</vt:lpstr>
      <vt:lpstr>'922-M-K - Zemní a montážn...'!Oblast_tisku</vt:lpstr>
      <vt:lpstr>'922-M-P - Zemní a montážn...'!Oblast_tisku</vt:lpstr>
      <vt:lpstr>'922-OST - Ostatní náklady'!Oblast_tisku</vt:lpstr>
      <vt:lpstr>'922-VN - Připojení do sít...'!Oblast_tisku</vt:lpstr>
      <vt:lpstr>'932-M - Zemní a montážní ...'!Oblast_tisku</vt:lpstr>
      <vt:lpstr>'932-OST - Ostatní náklady'!Oblast_tisku</vt:lpstr>
      <vt:lpstr>'961-DEM - Demontážní práce'!Oblast_tisku</vt:lpstr>
      <vt:lpstr>'961-M- P - Zemní a montáž...'!Oblast_tisku</vt:lpstr>
      <vt:lpstr>'961-M-K - Zemní a montážn...'!Oblast_tisku</vt:lpstr>
      <vt:lpstr>'961-OST - Ostatní náklady'!Oblast_tisku</vt:lpstr>
      <vt:lpstr>'Pokyny pro vyplnění'!Oblast_tisku</vt:lpstr>
      <vt:lpstr>'Rekapitulace stavby'!Oblast_tisku</vt:lpstr>
      <vt:lpstr>'SO 000 - Vedlejší a ostat...'!Oblast_tisku</vt:lpstr>
      <vt:lpstr>'SO 001 - Příprava území'!Oblast_tisku</vt:lpstr>
      <vt:lpstr>'SO 101.1 - Rekonstrukce M...'!Oblast_tisku</vt:lpstr>
      <vt:lpstr>'SO 101.2 - Úprava plochy ...'!Oblast_tisku</vt:lpstr>
      <vt:lpstr>'SO 182 - DIO'!Oblast_tisku</vt:lpstr>
      <vt:lpstr>'SO 201 - Rekonstrukce mos...'!Oblast_tisku</vt:lpstr>
      <vt:lpstr>'SO 202 - Provizorní lávka...'!Oblast_tisku</vt:lpstr>
      <vt:lpstr>'SO 301 - Dešťová kanalizace'!Oblast_tisku</vt:lpstr>
      <vt:lpstr>'SO 302 - Přeložka vodovod...'!Oblast_tisku</vt:lpstr>
      <vt:lpstr>'SO 403 - Přeložka kabelu ...'!Oblast_tisku</vt:lpstr>
      <vt:lpstr>'SO 404 - Přeložka VO'!Oblast_tisku</vt:lpstr>
      <vt:lpstr>'SO 406 - Ochránění metali...'!Oblast_tisku</vt:lpstr>
      <vt:lpstr>'SO 502 - Úprava šachty te...'!Oblast_tisku</vt:lpstr>
      <vt:lpstr>'SO 801 - Vegetační úpravy'!Oblast_tisku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Dědeček Petr</dc:creator>
  <cp:lastModifiedBy>Blanka Chaloupková</cp:lastModifiedBy>
  <dcterms:created xsi:type="dcterms:W3CDTF">2018-10-25T08:20:03Z</dcterms:created>
  <dcterms:modified xsi:type="dcterms:W3CDTF">2018-11-12T08:44:51Z</dcterms:modified>
</cp:coreProperties>
</file>